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pivotCache/pivotCacheDefinition3.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3.xml" ContentType="application/vnd.openxmlformats-officedocument.spreadsheetml.queryTable+xml"/>
  <Override PartName="/xl/tables/table6.xml" ContentType="application/vnd.openxmlformats-officedocument.spreadsheetml.table+xml"/>
  <Override PartName="/xl/queryTables/queryTable4.xml" ContentType="application/vnd.openxmlformats-officedocument.spreadsheetml.queryTable+xml"/>
  <Override PartName="/xl/pivotTables/pivotTable2.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D:\Publii\sites\antoni-l-laszewski\input\media\files\"/>
    </mc:Choice>
  </mc:AlternateContent>
  <xr:revisionPtr revIDLastSave="0" documentId="13_ncr:1_{6961D3B4-4D02-44A4-9F25-58721E8DA5C0}" xr6:coauthVersionLast="47" xr6:coauthVersionMax="47" xr10:uidLastSave="{00000000-0000-0000-0000-000000000000}"/>
  <bookViews>
    <workbookView xWindow="28680" yWindow="-120" windowWidth="29040" windowHeight="15720" xr2:uid="{00000000-000D-0000-FFFF-FFFF00000000}"/>
  </bookViews>
  <sheets>
    <sheet name="Wstęp" sheetId="1" r:id="rId1"/>
    <sheet name="Emitenci" sheetId="3" r:id="rId2"/>
    <sheet name="Obligacje" sheetId="5" r:id="rId3"/>
    <sheet name="Obligacje.pl" sheetId="15" r:id="rId4"/>
    <sheet name="Statystyki miesięczne" sheetId="13" state="hidden" r:id="rId5"/>
    <sheet name="Statystyki dzienne" sheetId="12" state="hidden" r:id="rId6"/>
    <sheet name="Lista obligacji" sheetId="11" r:id="rId7"/>
    <sheet name="Obligacje_pl" sheetId="17" state="hidden" r:id="rId8"/>
    <sheet name="Portfel" sheetId="14" r:id="rId9"/>
  </sheets>
  <definedNames>
    <definedName name="Calctype">Wstęp!$A$5</definedName>
    <definedName name="Duration">Wstęp!$B$3</definedName>
    <definedName name="ExternalData_1" localSheetId="6" hidden="1">'Lista obligacji'!$A$1:$X$2</definedName>
    <definedName name="ExternalData_1" localSheetId="4" hidden="1">'Statystyki miesięczne'!$A$1:$N$2</definedName>
    <definedName name="ExternalData_2" localSheetId="7" hidden="1">Obligacje_pl!$A$1:$F$2</definedName>
    <definedName name="ExternalData_2" localSheetId="5" hidden="1">'Statystyki dzienne'!$A$1:$O$2</definedName>
    <definedName name="Fragmentator_Typ_emitenta">#N/A</definedName>
    <definedName name="Lokalizacja">Wstęp!$B$1</definedName>
    <definedName name="Obligi">Obligacje.pl!$A$1:$F$2000</definedName>
    <definedName name="Time">Wstęp!$B$4</definedName>
    <definedName name="Value">Wstęp!$B$2</definedName>
  </definedNames>
  <calcPr calcId="191029"/>
  <pivotCaches>
    <pivotCache cacheId="0" r:id="rId10"/>
  </pivotCaches>
  <extLst>
    <ext xmlns:x14="http://schemas.microsoft.com/office/spreadsheetml/2009/9/main" uri="{876F7934-8845-4945-9796-88D515C7AA90}">
      <x14:pivotCaches>
        <pivotCache cacheId="1" r:id="rId11"/>
      </x14:pivotCaches>
    </ext>
    <ext xmlns:x14="http://schemas.microsoft.com/office/spreadsheetml/2009/9/main" uri="{BBE1A952-AA13-448e-AADC-164F8A28A991}">
      <x14:slicerCaches>
        <x14:slicerCache r:id="rId12"/>
      </x14:slicerCaches>
    </ext>
    <ext xmlns:x14="http://schemas.microsoft.com/office/spreadsheetml/2009/9/main" uri="{79F54976-1DA5-4618-B147-4CDE4B953A38}">
      <x14:workbookPr/>
    </ext>
    <ext xmlns:x15="http://schemas.microsoft.com/office/spreadsheetml/2010/11/main" uri="{841E416B-1EF1-43b6-AB56-02D37102CBD5}">
      <x15:pivotCaches>
        <pivotCache cacheId="2" r:id="rId13"/>
      </x15:pivotCaches>
    </ext>
    <ext xmlns:x15="http://schemas.microsoft.com/office/spreadsheetml/2010/11/main" uri="{983426D0-5260-488c-9760-48F4B6AC55F4}">
      <x15:pivotTableReferences>
        <x15:pivotTableReference r:id="rId14"/>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ystyki dzienne_c0587503-8d33-4074-b567-c600d056a2b0" name="Statystyki dzienne" connection="Zapytanie — Statystyki dzienne"/>
          <x15:modelTable id="Statystyki miesięczne_f9f7cf7e-3d09-447d-9d48-209c4db7fe18" name="Statystyki miesięczne" connection="Zapytanie — Statystyki miesięczne"/>
          <x15:modelTable id="Emitenci_ce69d644-6389-4902-86a8-354d5978b93b" name="Emitenci" connection="Zapytanie — Emitenci"/>
          <x15:modelTable id="Obligacje_1505869a-03e5-4901-a732-4f8f982c51a3" name="Obligacje" connection="Zapytanie — Obligacje"/>
          <x15:modelTable id="GPW razem_30137ef4-2772-49ea-9081-bfeea7ddd844" name="GPW razem" connection="Zapytanie — GPW razem"/>
          <x15:modelTable id="Duration_5b064165-a75a-4ede-af0b-f72a401c96ca" name="Duration" connection="Zapytanie — Duration"/>
          <x15:modelTable id="Value_e7c8cc2b-040d-4bcf-80e4-ed4a15de03e3" name="Value" connection="Zapytanie — Value"/>
          <x15:modelTable id="Time_17ac7fc7-52e6-45a2-a790-20dcdabb16ad" name="Time" connection="Zapytanie — Time"/>
          <x15:modelTable id="Obligacje_pl_4b9e98f7-3eae-43a7-bcd5-fa935e44f504" name="Obligacje_pl" connection="Zapytanie — Obligacje_pl"/>
          <x15:modelTable id="Calctype_cf49df77-aee2-4008-93fc-c3d408a5b20b" name="Calctype" connection="Zapytanie — Calctype"/>
        </x15:modelTables>
        <x15:modelRelationships>
          <x15:modelRelationship fromTable="Statystyki dzienne" fromColumn="Kod obligacji" toTable="GPW razem" toColumn="Kod obligacji"/>
          <x15:modelRelationship fromTable="GPW razem" fromColumn="Emitent GPW" toTable="Emitenci" toColumn="Emitent GPW"/>
          <x15:modelRelationship fromTable="GPW razem" fromColumn="Kod obligacji" toTable="Statystyki miesięczne" toColumn="Kod obligacji"/>
          <x15:modelRelationship fromTable="GPW razem" fromColumn="Kod obligacji" toTable="Obligacje" toColumn="Kod obligacji"/>
          <x15:modelRelationship fromTable="GPW razem" fromColumn="Kod obligacji" toTable="Obligacje_pl" toColumn="Kod obligacji"/>
        </x15:modelRelationships>
        <x15:extLst>
          <ext xmlns:x16="http://schemas.microsoft.com/office/spreadsheetml/2014/11/main" uri="{9835A34E-60A6-4A7C-AAB8-D5F71C897F49}">
            <x16:modelTimeGroupings>
              <x16:modelTimeGrouping tableName="Statystyki dzienne" columnName="Termin wykupu" columnId="Termin wykupu">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 tableName="GPW razem" columnName="Termin wykupu" columnId="Calculated Column 15">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11" l="1"/>
  <c r="AB5" i="11"/>
  <c r="AA19" i="11"/>
  <c r="AC11" i="11"/>
  <c r="AA28" i="11"/>
  <c r="Z334" i="11"/>
  <c r="Z300" i="11"/>
  <c r="Z266" i="11"/>
  <c r="Z232" i="11"/>
  <c r="Z198" i="11"/>
  <c r="Z164" i="11"/>
  <c r="Z130" i="11"/>
  <c r="Z96" i="11"/>
  <c r="Z62" i="11"/>
  <c r="AB4" i="11"/>
  <c r="AB3" i="11"/>
  <c r="AA3" i="11"/>
  <c r="AA4" i="11"/>
  <c r="AA21" i="11"/>
  <c r="AA18" i="11"/>
  <c r="AA16" i="11"/>
  <c r="AA15" i="11"/>
  <c r="AA24" i="11"/>
  <c r="AA330" i="11" s="1"/>
  <c r="AA22" i="11"/>
  <c r="AA294" i="11" s="1"/>
  <c r="AA5" i="11" l="1"/>
  <c r="AA8" i="11"/>
  <c r="AA296" i="11"/>
  <c r="AA192" i="11"/>
  <c r="AA158" i="11"/>
  <c r="AA124" i="11"/>
  <c r="AA160" i="11"/>
  <c r="AA226" i="11"/>
  <c r="AA228" i="11"/>
  <c r="AA194" i="11"/>
  <c r="AA56" i="11"/>
  <c r="AA90" i="11"/>
  <c r="AA126" i="11"/>
  <c r="AA260" i="11"/>
  <c r="AA262" i="11"/>
  <c r="AA58" i="11"/>
  <c r="AA92" i="11"/>
  <c r="AA328" i="11"/>
  <c r="AA7" i="11"/>
  <c r="AA313" i="11" s="1"/>
  <c r="AA20" i="11"/>
  <c r="AC113" i="11" l="1"/>
  <c r="AC45" i="11"/>
  <c r="AC147" i="11"/>
  <c r="AC249" i="11"/>
  <c r="AC283" i="11"/>
  <c r="AC181" i="11"/>
  <c r="AC79" i="11"/>
  <c r="AC215" i="11"/>
  <c r="AC317" i="11"/>
  <c r="AA334" i="11"/>
  <c r="AA62" i="11"/>
  <c r="AA266" i="11"/>
  <c r="AA130" i="11"/>
  <c r="AA198" i="11"/>
  <c r="AA232" i="11"/>
  <c r="AA164" i="11"/>
  <c r="AA300" i="11"/>
  <c r="AA96" i="11"/>
  <c r="AA327" i="11"/>
  <c r="AA293" i="11"/>
  <c r="AA259" i="11"/>
  <c r="AA225" i="11"/>
  <c r="AA191" i="11"/>
  <c r="AA157" i="11"/>
  <c r="AA123" i="11"/>
  <c r="AA89" i="11"/>
  <c r="AA55" i="11"/>
  <c r="AA275" i="11"/>
  <c r="AA139" i="11"/>
  <c r="AA71" i="11"/>
  <c r="AA37" i="11"/>
  <c r="AA309" i="11"/>
  <c r="AA241" i="11"/>
  <c r="AA207" i="11"/>
  <c r="AA173" i="11"/>
  <c r="AA105" i="11"/>
  <c r="AA326" i="11"/>
  <c r="AA292" i="11"/>
  <c r="AA258" i="11"/>
  <c r="AA224" i="11"/>
  <c r="AA190" i="11"/>
  <c r="AA156" i="11"/>
  <c r="AA122" i="11"/>
  <c r="AA88" i="11"/>
  <c r="AA54" i="11"/>
  <c r="AB309" i="11"/>
  <c r="AB275" i="11"/>
  <c r="AB241" i="11"/>
  <c r="AB207" i="11"/>
  <c r="AB173" i="11"/>
  <c r="AB139" i="11"/>
  <c r="AB105" i="11"/>
  <c r="AB71" i="11"/>
  <c r="AB37" i="11"/>
  <c r="AB310" i="11"/>
  <c r="AB276" i="11"/>
  <c r="AB242" i="11"/>
  <c r="AB208" i="11"/>
  <c r="AB174" i="11"/>
  <c r="AB140" i="11"/>
  <c r="AB106" i="11"/>
  <c r="AB72" i="11"/>
  <c r="AB38" i="11"/>
  <c r="AA38" i="11"/>
  <c r="AA310" i="11"/>
  <c r="AA276" i="11"/>
  <c r="AA242" i="11"/>
  <c r="AA208" i="11"/>
  <c r="AA174" i="11"/>
  <c r="AA140" i="11"/>
  <c r="AA106" i="11"/>
  <c r="AA72" i="11"/>
  <c r="AA245" i="11"/>
  <c r="AA279" i="11"/>
  <c r="AA177" i="11"/>
  <c r="AA211" i="11"/>
  <c r="AA109" i="11"/>
  <c r="AA143" i="11"/>
  <c r="AA41" i="11"/>
  <c r="AA75" i="11"/>
  <c r="AA17" i="11"/>
  <c r="AA6" i="11"/>
  <c r="AB311" i="11" l="1"/>
  <c r="AA311" i="11"/>
  <c r="AA186" i="11"/>
  <c r="AA220" i="11"/>
  <c r="AA118" i="11"/>
  <c r="AA152" i="11"/>
  <c r="AA254" i="11"/>
  <c r="AA84" i="11"/>
  <c r="AA288" i="11"/>
  <c r="AA50" i="11"/>
  <c r="AA322" i="11"/>
  <c r="AA221" i="11"/>
  <c r="AA255" i="11"/>
  <c r="AA119" i="11"/>
  <c r="AA289" i="11"/>
  <c r="AA85" i="11"/>
  <c r="AA153" i="11"/>
  <c r="AA323" i="11"/>
  <c r="AA51" i="11"/>
  <c r="AA187" i="11"/>
  <c r="AA256" i="11"/>
  <c r="AA290" i="11"/>
  <c r="AA120" i="11"/>
  <c r="AA324" i="11"/>
  <c r="AA222" i="11"/>
  <c r="AA86" i="11"/>
  <c r="AA52" i="11"/>
  <c r="AA154" i="11"/>
  <c r="AA188" i="11"/>
  <c r="AA151" i="11"/>
  <c r="AA185" i="11"/>
  <c r="AA219" i="11"/>
  <c r="AA253" i="11"/>
  <c r="AA287" i="11"/>
  <c r="AA83" i="11"/>
  <c r="AA49" i="11"/>
  <c r="AA117" i="11"/>
  <c r="AA321" i="11"/>
  <c r="AA312" i="11"/>
  <c r="AA278" i="11"/>
  <c r="AA244" i="11"/>
  <c r="AA210" i="11"/>
  <c r="AA176" i="11"/>
  <c r="AA142" i="11"/>
  <c r="AA108" i="11"/>
  <c r="AA74" i="11"/>
  <c r="AA40" i="11"/>
  <c r="AA325" i="11"/>
  <c r="AA291" i="11"/>
  <c r="AA257" i="11"/>
  <c r="AA223" i="11"/>
  <c r="AA189" i="11"/>
  <c r="AA155" i="11"/>
  <c r="AA121" i="11"/>
  <c r="AA87" i="11"/>
  <c r="AA53" i="11"/>
  <c r="AA314" i="11"/>
  <c r="AB39" i="11" l="1"/>
  <c r="AB243" i="11"/>
  <c r="AB73" i="11"/>
  <c r="AB141" i="11"/>
  <c r="AB107" i="11"/>
  <c r="AB209" i="11"/>
  <c r="AB277" i="11"/>
  <c r="AB175" i="11"/>
  <c r="AA246" i="11"/>
  <c r="AA280" i="11"/>
  <c r="AA243" i="11"/>
  <c r="AA277" i="11"/>
  <c r="AA175" i="11"/>
  <c r="AA209" i="11"/>
  <c r="AA178" i="11"/>
  <c r="AA212" i="11"/>
  <c r="AA110" i="11"/>
  <c r="AA144" i="11"/>
  <c r="AA107" i="11"/>
  <c r="AA141" i="11"/>
  <c r="AA42" i="11"/>
  <c r="AA76" i="11"/>
  <c r="AA39" i="11"/>
  <c r="AA73"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2D0E231-7484-4A93-9D89-CC9143161A6D}" keepAlive="1" name="ModelConnection_ExternalData_1" description="Model danych" type="5" refreshedVersion="8" minRefreshableVersion="5" saveData="1">
    <dbPr connection="Data Model Connection" command="GPW razem" commandType="3"/>
    <extLst>
      <ext xmlns:x15="http://schemas.microsoft.com/office/spreadsheetml/2010/11/main" uri="{DE250136-89BD-433C-8126-D09CA5730AF9}">
        <x15:connection id="" model="1"/>
      </ext>
    </extLst>
  </connection>
  <connection id="2" xr16:uid="{7C244C71-EA59-47D1-9558-711C36A09F14}" keepAlive="1" name="ModelConnection_ExternalData_11" description="Model danych" type="5" refreshedVersion="8" minRefreshableVersion="5" saveData="1">
    <dbPr connection="Data Model Connection" command="Statystyki miesięczne" commandType="3"/>
    <extLst>
      <ext xmlns:x15="http://schemas.microsoft.com/office/spreadsheetml/2010/11/main" uri="{DE250136-89BD-433C-8126-D09CA5730AF9}">
        <x15:connection id="" model="1"/>
      </ext>
    </extLst>
  </connection>
  <connection id="3" xr16:uid="{90DED6A3-6BDA-45B2-B94B-D956C3278126}" keepAlive="1" name="ModelConnection_ExternalData_2" description="Model danych" type="5" refreshedVersion="8" minRefreshableVersion="5" saveData="1">
    <dbPr connection="Data Model Connection" command="Statystyki dzienne" commandType="3"/>
    <extLst>
      <ext xmlns:x15="http://schemas.microsoft.com/office/spreadsheetml/2010/11/main" uri="{DE250136-89BD-433C-8126-D09CA5730AF9}">
        <x15:connection id="" model="1"/>
      </ext>
    </extLst>
  </connection>
  <connection id="4" xr16:uid="{0DC0196B-BB51-4D3D-9201-1EECDEFE5F70}" keepAlive="1" name="ModelConnection_ExternalData_21" description="Model danych" type="5" refreshedVersion="8" minRefreshableVersion="5" saveData="1">
    <dbPr connection="Data Model Connection" command="Obligacje_pl" commandType="3"/>
    <extLst>
      <ext xmlns:x15="http://schemas.microsoft.com/office/spreadsheetml/2010/11/main" uri="{DE250136-89BD-433C-8126-D09CA5730AF9}">
        <x15:connection id="" model="1"/>
      </ext>
    </extLst>
  </connection>
  <connection id="5" xr16:uid="{609354B1-1A0D-4FD5-A2C7-524F8629DBC4}" keepAlive="1" name="ThisWorkbookDataModel" description="Model danych"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6" xr16:uid="{35CFC80D-1187-40DE-8B82-8BA72BA94AAB}" name="Zapytanie — Calctype" description="Połączenie z zapytaniem „Calctype” w skoroszycie." type="100" refreshedVersion="8" minRefreshableVersion="5">
    <extLst>
      <ext xmlns:x15="http://schemas.microsoft.com/office/spreadsheetml/2010/11/main" uri="{DE250136-89BD-433C-8126-D09CA5730AF9}">
        <x15:connection id="44562180-3558-484a-804b-50d665691dc5">
          <x15:oledbPr connection="Provider=Microsoft.Mashup.OleDb.1;Data Source=$Workbook$;Location=Calctype;Extended Properties=&quot;&quot;">
            <x15:dbTables>
              <x15:dbTable name="Calctype"/>
            </x15:dbTables>
          </x15:oledbPr>
        </x15:connection>
      </ext>
    </extLst>
  </connection>
  <connection id="7" xr16:uid="{6CA3555F-049B-4F85-953F-C97E4AE7FBB0}" name="Zapytanie — Duration" description="Połączenie z zapytaniem „Duration” w skoroszycie." type="100" refreshedVersion="8" minRefreshableVersion="5">
    <extLst>
      <ext xmlns:x15="http://schemas.microsoft.com/office/spreadsheetml/2010/11/main" uri="{DE250136-89BD-433C-8126-D09CA5730AF9}">
        <x15:connection id="fa260756-d761-4a38-8ddd-4cdaffb6b866">
          <x15:oledbPr connection="Provider=Microsoft.Mashup.OleDb.1;Data Source=$Workbook$;Location=Duration;Extended Properties=&quot;&quot;">
            <x15:dbTables>
              <x15:dbTable name="Duration"/>
            </x15:dbTables>
          </x15:oledbPr>
        </x15:connection>
      </ext>
    </extLst>
  </connection>
  <connection id="8" xr16:uid="{FC34CA98-EC3F-46EE-BB18-CCC9FF36C734}" name="Zapytanie — Emitenci" description="Połączenie z zapytaniem „Emitenci” w skoroszycie." type="100" refreshedVersion="8" minRefreshableVersion="5">
    <extLst>
      <ext xmlns:x15="http://schemas.microsoft.com/office/spreadsheetml/2010/11/main" uri="{DE250136-89BD-433C-8126-D09CA5730AF9}">
        <x15:connection id="fd28dabe-c2fc-4d60-b779-e424a5c1780f">
          <x15:oledbPr connection="Provider=Microsoft.Mashup.OleDb.1;Data Source=$Workbook$;Location=Emitenci;Extended Properties=&quot;&quot;">
            <x15:dbTables>
              <x15:dbTable name="Emitenci"/>
            </x15:dbTables>
          </x15:oledbPr>
        </x15:connection>
      </ext>
    </extLst>
  </connection>
  <connection id="9" xr16:uid="{4122D2ED-7D6A-4416-8BC6-799E29F04F88}" name="Zapytanie — GPW razem" description="Połączenie z zapytaniem „GPW razem” w skoroszycie." type="100" refreshedVersion="8" minRefreshableVersion="5">
    <extLst>
      <ext xmlns:x15="http://schemas.microsoft.com/office/spreadsheetml/2010/11/main" uri="{DE250136-89BD-433C-8126-D09CA5730AF9}">
        <x15:connection id="bad39355-e020-4040-90ee-6a34ebde1d36">
          <x15:oledbPr connection="Provider=Microsoft.Mashup.OleDb.1;Data Source=$Workbook$;Location=&quot;GPW razem&quot;;Extended Properties=&quot;&quot;">
            <x15:dbTables>
              <x15:dbTable name="GPW razem"/>
            </x15:dbTables>
          </x15:oledbPr>
        </x15:connection>
      </ext>
    </extLst>
  </connection>
  <connection id="10" xr16:uid="{CE158B37-4411-4D50-9F2A-61E10BDD89D9}" keepAlive="1" name="Zapytanie — GPW_EXCEL_dzienne" description="Połączenie z zapytaniem „GPW_EXCEL_dzienne” w skoroszycie." type="5" refreshedVersion="0" background="1">
    <dbPr connection="Provider=Microsoft.Mashup.OleDb.1;Data Source=$Workbook$;Location=GPW_EXCEL_dzienne;Extended Properties=&quot;&quot;" command="SELECT * FROM [GPW_EXCEL_dzienne]"/>
  </connection>
  <connection id="11" xr16:uid="{F6B52B83-43DF-40CC-863E-DFE2E44C5FA8}" keepAlive="1" name="Zapytanie — GPW_EXCEL_MSC_FUN" description="Połączenie z zapytaniem „GPW_EXCEL_MSC_FUN” w skoroszycie." type="5" refreshedVersion="0" background="1">
    <dbPr connection="Provider=Microsoft.Mashup.OleDb.1;Data Source=$Workbook$;Location=GPW_EXCEL_MSC_FUN;Extended Properties=&quot;&quot;" command="SELECT * FROM [GPW_EXCEL_MSC_FUN]"/>
  </connection>
  <connection id="12" xr16:uid="{53D8F7D0-3E70-4C7D-A8BD-5D87B28D8F39}" name="Zapytanie — Obligacje" description="Połączenie z zapytaniem „Obligacje” w skoroszycie." type="100" refreshedVersion="8" minRefreshableVersion="5">
    <extLst>
      <ext xmlns:x15="http://schemas.microsoft.com/office/spreadsheetml/2010/11/main" uri="{DE250136-89BD-433C-8126-D09CA5730AF9}">
        <x15:connection id="e837f61a-9289-4c82-a3b7-eb8530d8947e">
          <x15:oledbPr connection="Provider=Microsoft.Mashup.OleDb.1;Data Source=$Workbook$;Location=Obligacje;Extended Properties=&quot;&quot;">
            <x15:dbTables>
              <x15:dbTable name="Obligacje"/>
            </x15:dbTables>
          </x15:oledbPr>
        </x15:connection>
      </ext>
    </extLst>
  </connection>
  <connection id="13" xr16:uid="{E600E2F7-FE32-4764-83D4-FF675827606A}" name="Zapytanie — Obligacje_pl" description="Połączenie z zapytaniem „Obligacje_pl” w skoroszycie." type="100" refreshedVersion="8" minRefreshableVersion="5">
    <extLst>
      <ext xmlns:x15="http://schemas.microsoft.com/office/spreadsheetml/2010/11/main" uri="{DE250136-89BD-433C-8126-D09CA5730AF9}">
        <x15:connection id="b54506bb-48cc-4e11-a7d3-3e91236048f3">
          <x15:oledbPr connection="Provider=Microsoft.Mashup.OleDb.1;Data Source=$Workbook$;Location=Obligacje_pl;Extended Properties=&quot;&quot;">
            <x15:dbTables>
              <x15:dbTable name="Obligacje_pl"/>
            </x15:dbTables>
          </x15:oledbPr>
        </x15:connection>
      </ext>
    </extLst>
  </connection>
  <connection id="14" xr16:uid="{61F7A671-8B87-451A-8188-94D6F1A4752B}" name="Zapytanie — Statystyki dzienne" description="Połączenie z zapytaniem „Statystyki dzienne” w skoroszycie." type="100" refreshedVersion="8" minRefreshableVersion="5" background="1" saveData="1">
    <extLst>
      <ext xmlns:x15="http://schemas.microsoft.com/office/spreadsheetml/2010/11/main" uri="{DE250136-89BD-433C-8126-D09CA5730AF9}">
        <x15:connection id="593bf818-dac0-4bcc-a516-49260479cf14">
          <x15:oledbPr connection="Provider=Microsoft.Mashup.OleDb.1;Data Source=$Workbook$;Location=&quot;Statystyki dzienne&quot;;Extended Properties=&quot;&quot;">
            <x15:dbTables>
              <x15:dbTable name="Statystyki dzienne"/>
            </x15:dbTables>
          </x15:oledbPr>
        </x15:connection>
      </ext>
    </extLst>
  </connection>
  <connection id="15" xr16:uid="{AF158D28-84BB-4F74-B4AC-9599993ABEBD}" name="Zapytanie — Statystyki miesięczne" description="Połączenie z zapytaniem „Statystyki miesięczne” w skoroszycie." type="100" refreshedVersion="8" minRefreshableVersion="5">
    <extLst>
      <ext xmlns:x15="http://schemas.microsoft.com/office/spreadsheetml/2010/11/main" uri="{DE250136-89BD-433C-8126-D09CA5730AF9}">
        <x15:connection id="20e23ce3-11dc-42ef-b4c8-b72793379381">
          <x15:oledbPr connection="Provider=Microsoft.Mashup.OleDb.1;Data Source=$Workbook$;Location=&quot;Statystyki miesięczne&quot;;Extended Properties=&quot;&quot;">
            <x15:dbTables>
              <x15:dbTable name="Statystyki miesięczne"/>
            </x15:dbTables>
          </x15:oledbPr>
        </x15:connection>
      </ext>
    </extLst>
  </connection>
  <connection id="16" xr16:uid="{8A658184-95CE-4709-AB8E-E5195959DB7C}" name="Zapytanie — Time" description="Połączenie z zapytaniem „Time” w skoroszycie." type="100" refreshedVersion="8" minRefreshableVersion="5">
    <extLst>
      <ext xmlns:x15="http://schemas.microsoft.com/office/spreadsheetml/2010/11/main" uri="{DE250136-89BD-433C-8126-D09CA5730AF9}">
        <x15:connection id="cefdd4a5-9e5e-4e99-b514-39acd6cae5fc">
          <x15:oledbPr connection="Provider=Microsoft.Mashup.OleDb.1;Data Source=$Workbook$;Location=Time;Extended Properties=&quot;&quot;">
            <x15:dbTables>
              <x15:dbTable name="Time"/>
            </x15:dbTables>
          </x15:oledbPr>
        </x15:connection>
      </ext>
    </extLst>
  </connection>
  <connection id="17" xr16:uid="{4B88CCE7-ECC5-4CAD-A695-955B5A56BA66}" name="Zapytanie — Value" description="Połączenie z zapytaniem „Value” w skoroszycie." type="100" refreshedVersion="8" minRefreshableVersion="5">
    <extLst>
      <ext xmlns:x15="http://schemas.microsoft.com/office/spreadsheetml/2010/11/main" uri="{DE250136-89BD-433C-8126-D09CA5730AF9}">
        <x15:connection id="f1670559-5bea-4808-97d2-ada282991ecb">
          <x15:oledbPr connection="Provider=Microsoft.Mashup.OleDb.1;Data Source=$Workbook$;Location=Value;Extended Properties=&quot;&quot;">
            <x15:dbTables>
              <x15:dbTable name="Value"/>
            </x15:dbTables>
          </x15:oledbPr>
        </x15:connection>
      </ext>
    </extLst>
  </connection>
</connections>
</file>

<file path=xl/sharedStrings.xml><?xml version="1.0" encoding="utf-8"?>
<sst xmlns="http://schemas.openxmlformats.org/spreadsheetml/2006/main" count="361" uniqueCount="193">
  <si>
    <t>Emitent GPW</t>
  </si>
  <si>
    <t>Ocena</t>
  </si>
  <si>
    <t>Adnotacje</t>
  </si>
  <si>
    <t>ANWIM</t>
  </si>
  <si>
    <t>Anwim</t>
  </si>
  <si>
    <t>AOW FAKTORING</t>
  </si>
  <si>
    <t>AOW Faktoring</t>
  </si>
  <si>
    <t>ARCHE</t>
  </si>
  <si>
    <t>Arche</t>
  </si>
  <si>
    <t>BEST</t>
  </si>
  <si>
    <t>Best</t>
  </si>
  <si>
    <t>BGK</t>
  </si>
  <si>
    <t>CAVATINA HOLDING</t>
  </si>
  <si>
    <t>Cavatina</t>
  </si>
  <si>
    <t>COGNOR</t>
  </si>
  <si>
    <t>Cognor</t>
  </si>
  <si>
    <t>CYFROWY POLSAT</t>
  </si>
  <si>
    <t>Cyfrowy Polsat</t>
  </si>
  <si>
    <t>DEKPOL</t>
  </si>
  <si>
    <t>Dekpol</t>
  </si>
  <si>
    <t>DEVELIA</t>
  </si>
  <si>
    <t>Develia</t>
  </si>
  <si>
    <t>DL INVEST GROUP PM</t>
  </si>
  <si>
    <t>DL Invest</t>
  </si>
  <si>
    <t>DOM DEVELOPMENT</t>
  </si>
  <si>
    <t>Dom Development</t>
  </si>
  <si>
    <t>ECHO INVESTMENT</t>
  </si>
  <si>
    <t>Echo Investment</t>
  </si>
  <si>
    <t>GHELAMCO INVEST</t>
  </si>
  <si>
    <t>Ghelamco Invest</t>
  </si>
  <si>
    <t>INDOS</t>
  </si>
  <si>
    <t>Indos</t>
  </si>
  <si>
    <t>INTERNETOWY FUNDUSZ LEASINGOWY</t>
  </si>
  <si>
    <t>Internetowy F. Leasingowy</t>
  </si>
  <si>
    <t>KGHM POLSKA MIEDŹ SA</t>
  </si>
  <si>
    <t>KGHM</t>
  </si>
  <si>
    <t>KRUK</t>
  </si>
  <si>
    <t>Kruk</t>
  </si>
  <si>
    <t>LOKUM DEWELOPER</t>
  </si>
  <si>
    <t>Lokum Deweloper</t>
  </si>
  <si>
    <t>MARVIPOL DEVELOPMENT</t>
  </si>
  <si>
    <t>Marvipol</t>
  </si>
  <si>
    <t>MCI MANAGEMENT SP. Z O.O</t>
  </si>
  <si>
    <t>OLIVIA FIN</t>
  </si>
  <si>
    <t>Olivia Fin</t>
  </si>
  <si>
    <t>ORLEN</t>
  </si>
  <si>
    <t>Orlen</t>
  </si>
  <si>
    <t>PCC EXOL</t>
  </si>
  <si>
    <t>PCC Exol</t>
  </si>
  <si>
    <t>PCC ROKITA</t>
  </si>
  <si>
    <t>PCC Rokita</t>
  </si>
  <si>
    <t>POLSKI HOLDING NIERUCHOMOŚCI</t>
  </si>
  <si>
    <t>PHN</t>
  </si>
  <si>
    <t>PRAGMAGO</t>
  </si>
  <si>
    <t>PragmaGO</t>
  </si>
  <si>
    <t>ROBYG</t>
  </si>
  <si>
    <t>Robyg</t>
  </si>
  <si>
    <t>RONSON</t>
  </si>
  <si>
    <t>Ronson</t>
  </si>
  <si>
    <t>SP</t>
  </si>
  <si>
    <t>UNIBEP SA</t>
  </si>
  <si>
    <t>Unibep</t>
  </si>
  <si>
    <t>UNIDEVELOPMENT</t>
  </si>
  <si>
    <t>Unidevelopment</t>
  </si>
  <si>
    <t>VICTORIA DOM SPÓŁKA AKCYJNA</t>
  </si>
  <si>
    <t>Victoria Dom</t>
  </si>
  <si>
    <t>VINDEXUS</t>
  </si>
  <si>
    <t>Vindexus</t>
  </si>
  <si>
    <t>WB ELECTRONICS</t>
  </si>
  <si>
    <t>WB Electronics</t>
  </si>
  <si>
    <t>WHITE STONE DEVELOPMENT</t>
  </si>
  <si>
    <t>White Stone</t>
  </si>
  <si>
    <t>7R</t>
  </si>
  <si>
    <t>OKAM CAPITAL</t>
  </si>
  <si>
    <t>Okam</t>
  </si>
  <si>
    <t>Kod obligacji</t>
  </si>
  <si>
    <t>Adnotacja</t>
  </si>
  <si>
    <t>Ilość posiadana</t>
  </si>
  <si>
    <t>FPC0631</t>
  </si>
  <si>
    <t>SIR0228</t>
  </si>
  <si>
    <t>IZ0836</t>
  </si>
  <si>
    <t>Aktualny kupon</t>
  </si>
  <si>
    <t>Emitent</t>
  </si>
  <si>
    <t>Okres do wykupu</t>
  </si>
  <si>
    <t>Nominał</t>
  </si>
  <si>
    <t>Wartość=nominał*cena+odsetki</t>
  </si>
  <si>
    <t>Czas do wykupu liczony w latach (0,25 roku=kwartał)</t>
  </si>
  <si>
    <t>Rodzaj oprocentowania</t>
  </si>
  <si>
    <t>Kurs ostatni</t>
  </si>
  <si>
    <t>Liczba transakcji</t>
  </si>
  <si>
    <t>Bid: wolumen</t>
  </si>
  <si>
    <t>Bid: limit</t>
  </si>
  <si>
    <t>Ask: limit</t>
  </si>
  <si>
    <t>Ask: wolumen</t>
  </si>
  <si>
    <t>Wolumen skumulowany</t>
  </si>
  <si>
    <t>Wartość obrotu skumulowana</t>
  </si>
  <si>
    <t>Data ost.</t>
  </si>
  <si>
    <t>Termin wykupu</t>
  </si>
  <si>
    <t>Narosłe odsetki</t>
  </si>
  <si>
    <t>ISIN</t>
  </si>
  <si>
    <t>INF</t>
  </si>
  <si>
    <t>Waluta</t>
  </si>
  <si>
    <t>Rynek</t>
  </si>
  <si>
    <t>Kupon</t>
  </si>
  <si>
    <t>PLN</t>
  </si>
  <si>
    <t>GPW ASO</t>
  </si>
  <si>
    <t>S</t>
  </si>
  <si>
    <t>Kod ISIN</t>
  </si>
  <si>
    <t>Waluta notowania</t>
  </si>
  <si>
    <t>Wolumen</t>
  </si>
  <si>
    <t>Liczba dni z transakcjami</t>
  </si>
  <si>
    <t>Wartość obrotów (tys. PLN)</t>
  </si>
  <si>
    <t>Data wykupu</t>
  </si>
  <si>
    <t>Typ oprocentowania</t>
  </si>
  <si>
    <t>Cena nominalna</t>
  </si>
  <si>
    <t>Wielkość emisji</t>
  </si>
  <si>
    <t>Własna nazwa</t>
  </si>
  <si>
    <t>Duration</t>
  </si>
  <si>
    <t>i terminie wykupu powyżej</t>
  </si>
  <si>
    <t>Pokaż obligacje o wartości poniżej</t>
  </si>
  <si>
    <t xml:space="preserve">Czas od ostatniej transakcji na Catalyst </t>
  </si>
  <si>
    <t>YTM</t>
  </si>
  <si>
    <t>Wybrana obligacja</t>
  </si>
  <si>
    <t>Wielkość emisji (mln)</t>
  </si>
  <si>
    <t>Kupno</t>
  </si>
  <si>
    <t>Sprzedaż</t>
  </si>
  <si>
    <t>Ostatnia transakcja (wolumen obrotu w ostatnim dniu sesyjnym lub liczba dni od ostatniej transakcji)</t>
  </si>
  <si>
    <t>Wielkość obrotów w poprzednim msc. (tys.)</t>
  </si>
  <si>
    <t>Procent dni z transakcjami w poprzednim miesiącu</t>
  </si>
  <si>
    <t>Termin wykupu (rok)</t>
  </si>
  <si>
    <t>Termin wykupu (kwartał)</t>
  </si>
  <si>
    <t>Termin wykupu (indeks miesiąca)</t>
  </si>
  <si>
    <t>Termin wykupu (miesiąc)</t>
  </si>
  <si>
    <t>Qtr1</t>
  </si>
  <si>
    <t>2030</t>
  </si>
  <si>
    <t>sty</t>
  </si>
  <si>
    <t>Wartość</t>
  </si>
  <si>
    <t>Obligacje</t>
  </si>
  <si>
    <t>Typ emitenta</t>
  </si>
  <si>
    <t>SPW</t>
  </si>
  <si>
    <t>https://obligacje.pl/pl/narzedzia/wyszukiwarka-obligacji-notowanych</t>
  </si>
  <si>
    <t>7R S.A.</t>
  </si>
  <si>
    <t>zmienne WIBOR 6M</t>
  </si>
  <si>
    <t>Marża</t>
  </si>
  <si>
    <t>Legenda</t>
  </si>
  <si>
    <t>Brak transakcji w ostatnich 30 dniach</t>
  </si>
  <si>
    <t>Obligacja zmiennokuponowa</t>
  </si>
  <si>
    <t>Kolumna "Kupon" w tabeli pokazuje, w zależności od wyboru sposobu liczenia rentowności, aktualne oprocentowanie lub "Marża/kupon" z tabeli z Obligacje.pl. Wartość ta jest brana do obliczenia YTM.</t>
  </si>
  <si>
    <t>Obligacja stało/zero kuponowa</t>
  </si>
  <si>
    <t>Obligacja indeksowana inflacją</t>
  </si>
  <si>
    <t>Zob. ich analizę</t>
  </si>
  <si>
    <t>Wyemitowane na rzecz Funduszu Przeciwdziałania COVID-19; poręczenie SP</t>
  </si>
  <si>
    <t>Lokalizacja pobranych plików</t>
  </si>
  <si>
    <t>na których były transakcje w ciągu ostatnich</t>
  </si>
  <si>
    <t>Model nie ma informacji o okresach odsetkowych obligacji, więc nie może uwzględnić zmian WIBOR. Z tego powodu zbudowano dwie możliwości obliczeń:</t>
  </si>
  <si>
    <t>Model nie pokazuje obligacji wieczystych i w innych walutach niż PLN.</t>
  </si>
  <si>
    <t>Dla obligacji zerokuponowych  przyjęto oprocentowanie stałe (równe 0%).</t>
  </si>
  <si>
    <t>9.58%</t>
  </si>
  <si>
    <t>1b. Zwróć uwagę, żeby pobrane poprzednio (stare) pliki z punku 1 były usunięte</t>
  </si>
  <si>
    <t>MCI Management</t>
  </si>
  <si>
    <t>INSTRUKCJA</t>
  </si>
  <si>
    <t>2. Uzupełnij powyższe pola (na szaro). W ostatnim wybierz jedną z 2 możliwości.
3. W arkuszu „Emitenci” można wpisać własne nazwy emitentów, ich „credit rating” i adnotacje.</t>
  </si>
  <si>
    <t>Adnotacja
do serii obligacji</t>
  </si>
  <si>
    <t>Filtry nie dotyczą posiadanych obligacji (wpisanych w arkuszu „Obligacje”)</t>
  </si>
  <si>
    <t>„Emitent GPW” musi pokrywać się z nazwą emitenta ze strony z pobieranymi plikami.</t>
  </si>
  <si>
    <t>4. W arkuszu „Obligacje” można wpisać adnotacje co do poszczególnych serii obligacji np. podporządkowane/zabezpieczone/warunki wcześniejszego wykupu.
Można też wpisać ile sztuk danej obligacji się posiada.
W punktach 3 i 4 można dowolnie usuwać i dodawać wiersze tabeli, nie należy jednak całkowicie ich usuwać/modyfikować kolumn. Kroki są niewymagane.</t>
  </si>
  <si>
    <t>„Adnotacje” nie są pokazywane w arkuszu z listą, służą jako notatnik.</t>
  </si>
  <si>
    <t>1. Pobierz dane z linku wybierając „Pobierz pełną liste (XLSX)”, po czym zrób to samo dla korporacyjnych.</t>
  </si>
  <si>
    <t>W pierwszej kolejności na liście będą emitenci z wyższym ratingiem (wyższa liczba), potem alfabetycznie.
Obligacje danego emitenta sortowane będą rosnąco terminami wykupu.</t>
  </si>
  <si>
    <t>5. Można pobrać dane o kuponach obligacji ze strony obligacje.pl; zob. informacje w arkuszu „Obligacje.pl”.
6. Wybierz „Odśwież wszystko” z menu „Dane” i poczekaj na załadowanie. Zaakceptuj wymagane zgody.
LISTA OBLIGACJI WRAZ Z RENTOWNOŚCIAMI POJAWI SIĘ W ARKUSZU „Lista obligacji”.
Informacja o wartości posiadanych obligacji z podziałem na emitentów pojawi się w „Portfel”.</t>
  </si>
  <si>
    <t>Gdy na danej serii obligacji były dokonywane transakcje w dniu pobrania tabeli z ofertami z GPW (oststni dzień sesyjny), w pobranym pliku podana jest godzina transakcji, a nie pełna data. W takim przypadku program zakłada, że dniem zawarcia ostatniej transakcji jest aktualny dzień (odświeżenia modelu w Excel).</t>
  </si>
  <si>
    <t>Model danych nie pozwala na duplikujące się wartości w tabelach. W przypadku dodania dwa razy tego samego emitenta lub kodu obligacji, odpowiednio w tabelach „Spółki” lub „Obligacje” zostanie on podświetlony na czerwono.</t>
  </si>
  <si>
    <t>Rodzaj oprocentowania pochodzi ze statystyk miesięcznych lub wklejonej ręcznie tabeli z Obligacje.pl. W pierwszym przypadku będzie niedostępny dla obligacji wprowadzonych do obrotu w miesiącu analizy (wybór w komórce A5:B5 nie wpływa na źródło tych danych).</t>
  </si>
  <si>
    <t>Model nie pokazuje obligacji zawieszonych i wycofanych z obrotu, chyba ze są wpisane jako posiadane w arkuszu „Obligacje”.</t>
  </si>
  <si>
    <t>1. Rentowność do wykupu jest liczona przy założeniu, że obligacja do wykupu będzie miała takie same oprocentowanie jak w bieżącym okresie. W sytuacji zmian stóp procentowych będzie to wypaczać wyniki, gdyż obligacja, której podstawą oprocentowania jest stara wartość WIBOR, będzie miała sztucznie zaniżone/zawyżone YTM w stosunku do innych obligacji, które są już w kolejnych okresach odsetkowych z nowym WIBOR.</t>
  </si>
  <si>
    <t xml:space="preserve">2. Ponieważ większość obligacji korporacyjnych jest zmiennokuponowa, nie analizuje się oprocentowania, lecz marżę oferowaną ponad WIBOR. Wtedy wszystkie zmiany stóp nie mają wpływu na policzone YTM, które odzwierciedla ile rentowność obligacji przewyższa WIBOR na początku kolejnych okresów odsetkowych. W przypadku obligacji stałokuponowych, YTM liczone w oparciu o wysokość oprocentowania (jak w p. 1) – wynik jest wyższy niż dla zmiennokuponowych, które liczą wyłącznie marżę. </t>
  </si>
  <si>
    <t>Informacje zawarte w pliku i jakiekolwiek otrzymane wyniki nie stanowią rekomendacji inwestycyjnej, autor nie ponosi odpowiedzialności za decyzje podjęte na ich podstawie oraz nie gwarantuje, że nie zawierają błędów. Inwestowanie w obligacje wiąże się z ryzykiem i w każdym przypadku powinno być poprzedzone dogłębną analizą. W sytuacji  zmiany w wykorzystywanych źródłach danych, program może przestać działać lub pokazywać wypaczone wyniki.
Przedstawiony sposób wyszukiwania obligacji jest przykładem rozwiązania, które może być wykorzystane do agregowania bezpłatnych danych o rynku obligacji – ma on na celu pokazanie jak „złożone” dane można wygenerować łącząc kilka źródeł oraz stanowić inspirację do rozwoju własnych sposobów analizy Catalyst.</t>
  </si>
  <si>
    <t>W modelu YTM jest liczone funkcją: RENTOWNOŚĆ(DZIŚ();[@[Termin wykupu]];[@Kupon];[@[Kurs ostatni]];100;2)
Jest to rentowność inwestycji w obligację kupioną w dniu analizy, po cenie ostatniej transakcji na Catalyst. Obligacja podlega wykupowi w terminie wykupu po 100% nominału. Założono, że odsetki wypłacane są co pół roku (dwójka na końcu).
Pomija się prowizje maklerskie (przy zakupie obligacji z długim terminem do wykupu nie ma to znacznego wypływu), konkretne dni okresów odsetkowych oraz różnicę między ceną czystą i brudną.
Otrzymany wynik jest dość dobrym przybliżeniem rentowności obligacji i pozwala na „wytypowanie” emisji wartych dalszej analizy: np. sprawdzenia szczegółowych warunków emisji i skorzystania z kalkulatora Obligacje.pl czy strony GPW.
W zależności od wyboru sposobu obliczenia YTM (komórka A5:B5) w funkcji jako kupon (oprocentowanie) podstawiane jest albo oprocentowanie obligacji w danym okresie albo „Marża/Kupon” z tabeli z Obligacje.pl.
W polu dodatkowych obliczeń po wyborze obligacji liczone jest dodatkowo YTM przy założeniu kupienia obligacji po najlepszej cenie kupna i sprzedaży z arkusza.</t>
  </si>
  <si>
    <t>Ocena to liczba, im większa tym wyżej emitent jest na liście wyników.</t>
  </si>
  <si>
    <t>Przekopiuj tabelę z</t>
  </si>
  <si>
    <t xml:space="preserve"> (wybierz „pokaż wszystko” na górze tabeli)</t>
  </si>
  <si>
    <t>Pasek ilustruje okres do wykupu, gdy poniżej roku to go brak, 
rośnie proporcjonalnie do 10 lat (wtedy pełne wypełnienie)</t>
  </si>
  <si>
    <t>Brak danych o typie oprocentowania (dane ze statystyk miesięcznych lub Obligacje.pl – w pierwszym przypadku nie są dostępne w miesiącu wprowadzenia do obrotu)</t>
  </si>
  <si>
    <t>Po wyborze obligacji marża jest podawana tylko w przypadku zmiennokuponowych. Jej wyświetlenie, tak samo jak rodzaju oprocentowania, wymaga wklejenia danych z Obligacje.pl</t>
  </si>
  <si>
    <t>Po podaniu liczby posiadanych obligacji ich wartość jest podawana na liście wyników w tys. PLN.</t>
  </si>
  <si>
    <t>Po każdej zmianie kliknij „Odśwież wszystko" aby załadować dane.</t>
  </si>
  <si>
    <t>Po wybraniu typu emitenta na powyższym filtrze, program pokarze tylko obligacje skarbowe (i BKG) lub tylko korporacyjne. Jest to przydatne przy analizie udziału danego emitenta w portfelu (części korporacyjnej).</t>
  </si>
  <si>
    <t>Brak danych</t>
  </si>
  <si>
    <t>Oblicz YTM w oparciu o aktualne oprocentowanie</t>
  </si>
  <si>
    <t>PL44</t>
  </si>
  <si>
    <t>1</t>
  </si>
  <si>
    <t>Opracował: Antoni Ludwik Łaszewski
laszewski.eu</t>
  </si>
  <si>
    <r>
      <t xml:space="preserve">Sprawdź opis programu i potencjalne aktualizacje: laszewski.eu/blog/catall-program-do-analizy-obligacji-catalyst
</t>
    </r>
    <r>
      <rPr>
        <b/>
        <sz val="11"/>
        <rFont val="Calibri"/>
        <family val="2"/>
        <charset val="238"/>
        <scheme val="minor"/>
      </rPr>
      <t>Używasz wersji: catALL_2025_08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</si>
</sst>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0\ &quot;roku&quot;"/>
    <numFmt numFmtId="166" formatCode="#,##0\ &quot;PLN&quot;"/>
    <numFmt numFmtId="167" formatCode="_-* #,##0.0_-;\-* #,##0.0_-;_-* &quot;-&quot;??_-;_-@_-"/>
    <numFmt numFmtId="168" formatCode="_-* #,##0_-;\-* #,##0_-;_-* &quot;-&quot;??_-;_-@_-"/>
    <numFmt numFmtId="169" formatCode="#,##0.0"/>
    <numFmt numFmtId="170" formatCode="#,##0\ &quot;dni&quot;"/>
  </numFmts>
  <fonts count="18" x14ac:knownFonts="1">
    <font>
      <sz val="11"/>
      <color theme="1"/>
      <name val="Calibri"/>
      <family val="2"/>
      <scheme val="minor"/>
    </font>
    <font>
      <sz val="11"/>
      <color theme="1"/>
      <name val="Calibri"/>
      <family val="2"/>
      <charset val="238"/>
      <scheme val="minor"/>
    </font>
    <font>
      <b/>
      <sz val="11"/>
      <color theme="0"/>
      <name val="Calibri"/>
      <family val="2"/>
      <scheme val="minor"/>
    </font>
    <font>
      <sz val="11"/>
      <name val="Calibri"/>
      <family val="2"/>
      <scheme val="minor"/>
    </font>
    <font>
      <sz val="11"/>
      <color theme="1"/>
      <name val="Calibri"/>
      <family val="2"/>
      <scheme val="minor"/>
    </font>
    <font>
      <sz val="8"/>
      <name val="Calibri"/>
      <family val="2"/>
      <scheme val="minor"/>
    </font>
    <font>
      <sz val="11"/>
      <color rgb="FFFF0000"/>
      <name val="Calibri"/>
      <family val="2"/>
      <scheme val="minor"/>
    </font>
    <font>
      <sz val="11"/>
      <color rgb="FF00B050"/>
      <name val="Calibri"/>
      <family val="2"/>
      <scheme val="minor"/>
    </font>
    <font>
      <sz val="10"/>
      <color theme="1"/>
      <name val="Calibri"/>
      <family val="2"/>
      <scheme val="minor"/>
    </font>
    <font>
      <u/>
      <sz val="11"/>
      <color theme="10"/>
      <name val="Calibri"/>
      <family val="2"/>
      <scheme val="minor"/>
    </font>
    <font>
      <b/>
      <sz val="12"/>
      <color theme="1"/>
      <name val="Calibri"/>
      <family val="2"/>
      <charset val="238"/>
      <scheme val="minor"/>
    </font>
    <font>
      <sz val="8"/>
      <color theme="1"/>
      <name val="Calibri"/>
      <family val="2"/>
      <scheme val="minor"/>
    </font>
    <font>
      <sz val="11"/>
      <name val="Calibri"/>
      <family val="2"/>
      <charset val="238"/>
      <scheme val="minor"/>
    </font>
    <font>
      <u/>
      <sz val="11"/>
      <color rgb="FFE66C37"/>
      <name val="Calibri"/>
      <family val="2"/>
      <scheme val="minor"/>
    </font>
    <font>
      <b/>
      <sz val="11"/>
      <color theme="1"/>
      <name val="Calibri"/>
      <family val="2"/>
      <charset val="238"/>
      <scheme val="minor"/>
    </font>
    <font>
      <i/>
      <sz val="11"/>
      <color theme="1"/>
      <name val="Calibri"/>
      <family val="2"/>
      <charset val="238"/>
      <scheme val="minor"/>
    </font>
    <font>
      <b/>
      <sz val="11"/>
      <name val="Calibri"/>
      <family val="2"/>
      <charset val="238"/>
      <scheme val="minor"/>
    </font>
    <font>
      <i/>
      <sz val="10"/>
      <color theme="1"/>
      <name val="Calibri"/>
      <family val="2"/>
      <charset val="238"/>
      <scheme val="minor"/>
    </font>
  </fonts>
  <fills count="10">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3" tint="0.59999389629810485"/>
        <bgColor indexed="64"/>
      </patternFill>
    </fill>
    <fill>
      <patternFill patternType="solid">
        <fgColor rgb="FFD9B300"/>
        <bgColor indexed="64"/>
      </patternFill>
    </fill>
    <fill>
      <patternFill patternType="solid">
        <fgColor rgb="FFE66C37"/>
        <bgColor indexed="64"/>
      </patternFill>
    </fill>
    <fill>
      <patternFill patternType="solid">
        <fgColor rgb="FF595959"/>
        <bgColor indexed="64"/>
      </patternFill>
    </fill>
    <fill>
      <patternFill patternType="solid">
        <fgColor theme="0" tint="-0.249977111117893"/>
        <bgColor indexed="64"/>
      </patternFill>
    </fill>
    <fill>
      <patternFill patternType="solid">
        <fgColor theme="4" tint="-0.249977111117893"/>
        <bgColor indexed="64"/>
      </patternFill>
    </fill>
  </fills>
  <borders count="11">
    <border>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9" fontId="4" fillId="0" borderId="0" applyFont="0" applyFill="0" applyBorder="0" applyAlignment="0" applyProtection="0"/>
    <xf numFmtId="43" fontId="4" fillId="0" borderId="0" applyFont="0" applyFill="0" applyBorder="0" applyAlignment="0" applyProtection="0"/>
    <xf numFmtId="0" fontId="9" fillId="0" borderId="0" applyNumberFormat="0" applyFill="0" applyBorder="0" applyAlignment="0" applyProtection="0"/>
  </cellStyleXfs>
  <cellXfs count="110">
    <xf numFmtId="0" fontId="0" fillId="0" borderId="0" xfId="0"/>
    <xf numFmtId="0" fontId="1" fillId="0" borderId="0" xfId="0" applyFont="1"/>
    <xf numFmtId="0" fontId="0" fillId="0" borderId="0" xfId="0" applyAlignment="1">
      <alignment wrapText="1"/>
    </xf>
    <xf numFmtId="0" fontId="2" fillId="2" borderId="1" xfId="0" applyFont="1" applyFill="1" applyBorder="1"/>
    <xf numFmtId="0" fontId="2" fillId="2" borderId="2" xfId="0" applyFont="1" applyFill="1" applyBorder="1" applyAlignment="1">
      <alignment wrapText="1"/>
    </xf>
    <xf numFmtId="164" fontId="0" fillId="0" borderId="0" xfId="0" applyNumberFormat="1"/>
    <xf numFmtId="14" fontId="0" fillId="0" borderId="0" xfId="0" applyNumberFormat="1"/>
    <xf numFmtId="10" fontId="0" fillId="0" borderId="0" xfId="1" applyNumberFormat="1" applyFont="1"/>
    <xf numFmtId="10" fontId="0" fillId="0" borderId="0" xfId="0" applyNumberFormat="1"/>
    <xf numFmtId="167" fontId="0" fillId="0" borderId="0" xfId="2" applyNumberFormat="1" applyFont="1"/>
    <xf numFmtId="2" fontId="7" fillId="0" borderId="3" xfId="0" applyNumberFormat="1" applyFont="1" applyBorder="1" applyAlignment="1">
      <alignment horizontal="right" indent="1"/>
    </xf>
    <xf numFmtId="2" fontId="6" fillId="0" borderId="4" xfId="0" applyNumberFormat="1" applyFont="1" applyBorder="1" applyAlignment="1">
      <alignment horizontal="left" indent="1"/>
    </xf>
    <xf numFmtId="1" fontId="7" fillId="0" borderId="5" xfId="2" applyNumberFormat="1" applyFont="1" applyBorder="1" applyAlignment="1">
      <alignment horizontal="right" indent="1"/>
    </xf>
    <xf numFmtId="1" fontId="6" fillId="0" borderId="6" xfId="2" applyNumberFormat="1" applyFont="1" applyBorder="1" applyAlignment="1">
      <alignment horizontal="left" indent="1"/>
    </xf>
    <xf numFmtId="10" fontId="7" fillId="0" borderId="5" xfId="1" applyNumberFormat="1" applyFont="1" applyBorder="1" applyAlignment="1">
      <alignment horizontal="right" indent="1"/>
    </xf>
    <xf numFmtId="10" fontId="6" fillId="0" borderId="6" xfId="1" applyNumberFormat="1" applyFont="1" applyBorder="1" applyAlignment="1">
      <alignment horizontal="left" indent="1"/>
    </xf>
    <xf numFmtId="0" fontId="0" fillId="0" borderId="0" xfId="0" applyAlignment="1">
      <alignment horizontal="left" indent="1"/>
    </xf>
    <xf numFmtId="0" fontId="0" fillId="0" borderId="0" xfId="0" applyAlignment="1">
      <alignment horizontal="right" indent="1"/>
    </xf>
    <xf numFmtId="0" fontId="0" fillId="0" borderId="0" xfId="0" pivotButton="1"/>
    <xf numFmtId="0" fontId="0" fillId="0" borderId="3" xfId="0" applyBorder="1"/>
    <xf numFmtId="168" fontId="0" fillId="0" borderId="4" xfId="2" applyNumberFormat="1" applyFont="1" applyBorder="1" applyAlignment="1">
      <alignment horizontal="right"/>
    </xf>
    <xf numFmtId="0" fontId="0" fillId="0" borderId="5" xfId="0" applyBorder="1"/>
    <xf numFmtId="14" fontId="0" fillId="0" borderId="6" xfId="0" applyNumberFormat="1" applyBorder="1" applyAlignment="1">
      <alignment horizontal="right"/>
    </xf>
    <xf numFmtId="168" fontId="0" fillId="0" borderId="6" xfId="2" applyNumberFormat="1" applyFont="1" applyBorder="1" applyAlignment="1">
      <alignment horizontal="right"/>
    </xf>
    <xf numFmtId="43" fontId="0" fillId="0" borderId="6" xfId="2" applyFont="1" applyBorder="1" applyAlignment="1">
      <alignment horizontal="right"/>
    </xf>
    <xf numFmtId="0" fontId="9" fillId="0" borderId="0" xfId="3"/>
    <xf numFmtId="16" fontId="0" fillId="0" borderId="0" xfId="0" applyNumberFormat="1"/>
    <xf numFmtId="17" fontId="0" fillId="0" borderId="0" xfId="0" applyNumberFormat="1"/>
    <xf numFmtId="9" fontId="0" fillId="0" borderId="0" xfId="0" applyNumberFormat="1"/>
    <xf numFmtId="2" fontId="0" fillId="0" borderId="0" xfId="0" applyNumberFormat="1"/>
    <xf numFmtId="0" fontId="0" fillId="0" borderId="5" xfId="0" applyBorder="1" applyAlignment="1">
      <alignment horizontal="right"/>
    </xf>
    <xf numFmtId="0" fontId="3" fillId="0" borderId="3" xfId="0" applyFont="1" applyBorder="1" applyAlignment="1">
      <alignment horizontal="right"/>
    </xf>
    <xf numFmtId="0" fontId="3" fillId="0" borderId="5" xfId="0" applyFont="1" applyBorder="1" applyAlignment="1">
      <alignment horizontal="right"/>
    </xf>
    <xf numFmtId="0" fontId="0" fillId="3" borderId="4" xfId="0" applyFill="1" applyBorder="1"/>
    <xf numFmtId="166" fontId="0" fillId="3" borderId="6" xfId="0" applyNumberFormat="1" applyFill="1" applyBorder="1" applyAlignment="1">
      <alignment horizontal="left"/>
    </xf>
    <xf numFmtId="165" fontId="0" fillId="3" borderId="6" xfId="0" applyNumberFormat="1" applyFill="1" applyBorder="1" applyAlignment="1">
      <alignment horizontal="left"/>
    </xf>
    <xf numFmtId="0" fontId="0" fillId="4" borderId="0" xfId="0" applyFill="1"/>
    <xf numFmtId="0" fontId="0" fillId="4" borderId="0" xfId="0" applyFill="1" applyAlignment="1">
      <alignment horizontal="center" wrapText="1"/>
    </xf>
    <xf numFmtId="0" fontId="0" fillId="0" borderId="0" xfId="0" applyAlignment="1">
      <alignment vertical="top" wrapText="1"/>
    </xf>
    <xf numFmtId="0" fontId="0" fillId="5" borderId="0" xfId="0" applyFill="1"/>
    <xf numFmtId="0" fontId="0" fillId="6" borderId="0" xfId="0" applyFill="1"/>
    <xf numFmtId="0" fontId="0" fillId="7" borderId="0" xfId="0" applyFill="1"/>
    <xf numFmtId="10" fontId="0" fillId="0" borderId="6" xfId="1" applyNumberFormat="1" applyFont="1" applyBorder="1" applyAlignment="1">
      <alignment horizontal="right"/>
    </xf>
    <xf numFmtId="10" fontId="0" fillId="0" borderId="5" xfId="1" applyNumberFormat="1" applyFont="1" applyBorder="1"/>
    <xf numFmtId="10" fontId="0" fillId="0" borderId="6" xfId="1" applyNumberFormat="1" applyFont="1" applyBorder="1"/>
    <xf numFmtId="10" fontId="0" fillId="0" borderId="7" xfId="1" applyNumberFormat="1" applyFont="1" applyBorder="1"/>
    <xf numFmtId="164" fontId="11" fillId="0" borderId="8" xfId="0" applyNumberFormat="1" applyFont="1" applyBorder="1"/>
    <xf numFmtId="0" fontId="12" fillId="0" borderId="0" xfId="0" applyFont="1"/>
    <xf numFmtId="0" fontId="13" fillId="0" borderId="0" xfId="3" applyFont="1"/>
    <xf numFmtId="0" fontId="0" fillId="8" borderId="0" xfId="0" applyFill="1" applyAlignment="1">
      <alignment vertical="top"/>
    </xf>
    <xf numFmtId="0" fontId="0" fillId="8" borderId="0" xfId="0" applyFill="1" applyAlignment="1">
      <alignment vertical="top" wrapText="1"/>
    </xf>
    <xf numFmtId="0" fontId="0" fillId="8" borderId="0" xfId="0" applyFill="1"/>
    <xf numFmtId="0" fontId="14" fillId="0" borderId="0" xfId="0" applyFont="1"/>
    <xf numFmtId="2" fontId="0" fillId="0" borderId="6" xfId="2" applyNumberFormat="1" applyFont="1" applyBorder="1" applyAlignment="1">
      <alignment horizontal="right"/>
    </xf>
    <xf numFmtId="170" fontId="0" fillId="3" borderId="6" xfId="0" applyNumberFormat="1" applyFill="1" applyBorder="1" applyAlignment="1">
      <alignment horizontal="left"/>
    </xf>
    <xf numFmtId="0" fontId="0" fillId="0" borderId="9" xfId="0" applyBorder="1"/>
    <xf numFmtId="0" fontId="0" fillId="0" borderId="7" xfId="0" applyBorder="1"/>
    <xf numFmtId="0" fontId="0" fillId="0" borderId="10" xfId="0" applyBorder="1"/>
    <xf numFmtId="0" fontId="15" fillId="0" borderId="0" xfId="0" applyFont="1"/>
    <xf numFmtId="0" fontId="7" fillId="0" borderId="0" xfId="0" applyFont="1" applyAlignment="1">
      <alignment horizontal="right" indent="1"/>
    </xf>
    <xf numFmtId="0" fontId="6" fillId="0" borderId="0" xfId="0" applyFont="1" applyAlignment="1">
      <alignment horizontal="left" indent="1"/>
    </xf>
    <xf numFmtId="0" fontId="0" fillId="0" borderId="0" xfId="0" applyAlignment="1">
      <alignment vertical="top"/>
    </xf>
    <xf numFmtId="0" fontId="3" fillId="9" borderId="0" xfId="0" applyFont="1" applyFill="1"/>
    <xf numFmtId="0" fontId="0" fillId="0" borderId="9" xfId="0" applyBorder="1" applyAlignment="1">
      <alignment horizontal="center" wrapText="1"/>
    </xf>
    <xf numFmtId="0" fontId="0" fillId="0" borderId="4"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8" xfId="0" applyBorder="1" applyAlignment="1">
      <alignment horizontal="center" wrapText="1"/>
    </xf>
    <xf numFmtId="0" fontId="8" fillId="4" borderId="0" xfId="0" applyFont="1" applyFill="1" applyAlignment="1">
      <alignment horizontal="left" vertical="top" wrapText="1"/>
    </xf>
    <xf numFmtId="0" fontId="0" fillId="0" borderId="5" xfId="0" applyBorder="1" applyAlignment="1">
      <alignment horizontal="left" wrapText="1"/>
    </xf>
    <xf numFmtId="0" fontId="0" fillId="0" borderId="6" xfId="0" applyBorder="1" applyAlignment="1">
      <alignment horizontal="left" wrapText="1"/>
    </xf>
    <xf numFmtId="0" fontId="0" fillId="0" borderId="5" xfId="0" applyBorder="1"/>
    <xf numFmtId="0" fontId="0" fillId="0" borderId="6" xfId="0" applyBorder="1"/>
    <xf numFmtId="0" fontId="9" fillId="0" borderId="5" xfId="3" applyBorder="1"/>
    <xf numFmtId="0" fontId="9" fillId="0" borderId="6" xfId="3" applyBorder="1"/>
    <xf numFmtId="0" fontId="14" fillId="0" borderId="3" xfId="0" applyFont="1" applyBorder="1" applyAlignment="1">
      <alignment horizontal="center"/>
    </xf>
    <xf numFmtId="0" fontId="14" fillId="0" borderId="4" xfId="0" applyFont="1" applyBorder="1" applyAlignment="1">
      <alignment horizontal="center"/>
    </xf>
    <xf numFmtId="0" fontId="16" fillId="0" borderId="0" xfId="3" applyFont="1" applyAlignment="1">
      <alignment horizontal="center" vertical="center" wrapText="1"/>
    </xf>
    <xf numFmtId="0" fontId="0" fillId="4" borderId="0" xfId="0" applyFill="1" applyAlignment="1">
      <alignment horizontal="left" vertical="top" wrapText="1"/>
    </xf>
    <xf numFmtId="0" fontId="0" fillId="3" borderId="7" xfId="0" applyFill="1" applyBorder="1" applyAlignment="1">
      <alignment horizontal="left"/>
    </xf>
    <xf numFmtId="0" fontId="0" fillId="3" borderId="8" xfId="0" applyFill="1" applyBorder="1" applyAlignment="1">
      <alignment horizontal="left"/>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3" fillId="0" borderId="0" xfId="3" applyFont="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8" fillId="0" borderId="9" xfId="0" applyFont="1" applyBorder="1" applyAlignment="1">
      <alignment horizontal="center" vertical="top" wrapText="1"/>
    </xf>
    <xf numFmtId="0" fontId="8" fillId="0" borderId="0" xfId="0" applyFont="1" applyAlignment="1">
      <alignment horizontal="center" vertical="top" wrapText="1"/>
    </xf>
    <xf numFmtId="0" fontId="0" fillId="0" borderId="0" xfId="0" applyAlignment="1">
      <alignment horizontal="center"/>
    </xf>
    <xf numFmtId="0" fontId="0" fillId="0" borderId="3" xfId="0" applyBorder="1" applyAlignment="1">
      <alignment horizontal="left" vertical="center" wrapText="1"/>
    </xf>
    <xf numFmtId="0" fontId="0" fillId="0" borderId="5" xfId="0" applyBorder="1" applyAlignment="1">
      <alignment horizontal="left" vertical="center" wrapText="1"/>
    </xf>
    <xf numFmtId="168" fontId="0" fillId="0" borderId="4" xfId="2" applyNumberFormat="1" applyFont="1" applyBorder="1" applyAlignment="1">
      <alignment horizontal="right" vertical="center"/>
    </xf>
    <xf numFmtId="168" fontId="0" fillId="0" borderId="6" xfId="2" applyNumberFormat="1" applyFont="1" applyBorder="1" applyAlignment="1">
      <alignment horizontal="right" vertical="center"/>
    </xf>
    <xf numFmtId="0" fontId="0" fillId="0" borderId="7" xfId="0" applyBorder="1" applyAlignment="1">
      <alignment horizontal="left" wrapText="1"/>
    </xf>
    <xf numFmtId="9" fontId="0" fillId="0" borderId="6" xfId="1" applyFont="1" applyBorder="1" applyAlignment="1">
      <alignment horizontal="right" vertical="center"/>
    </xf>
    <xf numFmtId="9" fontId="0" fillId="0" borderId="8" xfId="1" applyFont="1" applyBorder="1" applyAlignment="1">
      <alignment horizontal="right" vertical="center"/>
    </xf>
    <xf numFmtId="0" fontId="0" fillId="0" borderId="5" xfId="0" applyBorder="1" applyAlignment="1">
      <alignment horizontal="center"/>
    </xf>
    <xf numFmtId="0" fontId="0" fillId="0" borderId="6" xfId="0" applyBorder="1" applyAlignment="1">
      <alignment horizontal="center"/>
    </xf>
    <xf numFmtId="10" fontId="0" fillId="0" borderId="7" xfId="1" applyNumberFormat="1" applyFont="1" applyBorder="1" applyAlignment="1">
      <alignment horizontal="center"/>
    </xf>
    <xf numFmtId="10" fontId="0" fillId="0" borderId="8" xfId="1" applyNumberFormat="1" applyFont="1" applyBorder="1" applyAlignment="1">
      <alignment horizontal="center"/>
    </xf>
    <xf numFmtId="0" fontId="0" fillId="0" borderId="0" xfId="0" applyAlignment="1">
      <alignment horizontal="center" vertical="top"/>
    </xf>
    <xf numFmtId="0" fontId="10" fillId="0" borderId="0" xfId="0" applyFont="1" applyAlignment="1">
      <alignment horizontal="right" vertical="center"/>
    </xf>
    <xf numFmtId="0" fontId="0" fillId="0" borderId="0" xfId="0" applyAlignment="1">
      <alignment horizontal="center" vertical="center"/>
    </xf>
    <xf numFmtId="2" fontId="0" fillId="0" borderId="5" xfId="0" applyNumberFormat="1" applyBorder="1" applyAlignment="1">
      <alignment horizontal="center"/>
    </xf>
    <xf numFmtId="2" fontId="0" fillId="0" borderId="6" xfId="0" applyNumberFormat="1" applyBorder="1" applyAlignment="1">
      <alignment horizontal="center"/>
    </xf>
    <xf numFmtId="0" fontId="0" fillId="0" borderId="0" xfId="0" applyAlignment="1">
      <alignment wrapText="1"/>
    </xf>
    <xf numFmtId="0" fontId="17" fillId="0" borderId="0" xfId="0" applyFont="1" applyAlignment="1">
      <alignment horizontal="left" vertical="top" wrapText="1"/>
    </xf>
  </cellXfs>
  <cellStyles count="4">
    <cellStyle name="Dziesiętny" xfId="2" builtinId="3"/>
    <cellStyle name="Hiperłącze" xfId="3" builtinId="8"/>
    <cellStyle name="Normalny" xfId="0" builtinId="0"/>
    <cellStyle name="Procentowy" xfId="1" builtinId="5"/>
  </cellStyles>
  <dxfs count="65">
    <dxf>
      <fill>
        <patternFill>
          <bgColor rgb="FFD9B300"/>
        </patternFill>
      </fill>
    </dxf>
    <dxf>
      <fill>
        <patternFill>
          <bgColor rgb="FFD9B300"/>
        </patternFill>
      </fill>
    </dxf>
    <dxf>
      <fill>
        <patternFill>
          <bgColor rgb="FFE66C37"/>
        </patternFill>
      </fill>
    </dxf>
    <dxf>
      <fill>
        <patternFill>
          <bgColor theme="1" tint="0.34998626667073579"/>
        </patternFill>
      </fill>
    </dxf>
    <dxf>
      <fill>
        <patternFill>
          <bgColor rgb="FF2F75B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dxf>
    <dxf>
      <numFmt numFmtId="171" formatCode="dd/mm/yyyy"/>
    </dxf>
    <dxf>
      <numFmt numFmtId="0" formatCode="General"/>
    </dxf>
    <dxf>
      <numFmt numFmtId="0" formatCode="General"/>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numFmt numFmtId="14" formatCode="0.00%"/>
    </dxf>
    <dxf>
      <numFmt numFmtId="171" formatCode="dd/mm/yyyy"/>
    </dxf>
    <dxf>
      <font>
        <b val="0"/>
        <i val="0"/>
        <strike val="0"/>
        <condense val="0"/>
        <extend val="0"/>
        <outline val="0"/>
        <shadow val="0"/>
        <u val="none"/>
        <vertAlign val="baseline"/>
        <sz val="11"/>
        <color theme="1"/>
        <name val="Calibri"/>
        <family val="2"/>
        <scheme val="minor"/>
      </font>
      <numFmt numFmtId="172" formatCode="0.0%"/>
    </dxf>
    <dxf>
      <numFmt numFmtId="164" formatCode="0.0"/>
    </dxf>
    <dxf>
      <numFmt numFmtId="14" formatCode="0.00%"/>
    </dxf>
    <dxf>
      <numFmt numFmtId="171" formatCode="dd/mm/yyyy"/>
    </dxf>
    <dxf>
      <numFmt numFmtId="0" formatCode="General"/>
    </dxf>
    <dxf>
      <numFmt numFmtId="2"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71"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
      <alignment horizontal="general" vertical="bottom" textRotation="0" wrapText="1" indent="0" justifyLastLine="0" shrinkToFit="0" readingOrder="0"/>
    </dxf>
    <dxf>
      <font>
        <b val="0"/>
        <charset val="238"/>
      </font>
      <fill>
        <patternFill patternType="none">
          <fgColor indexed="64"/>
          <bgColor auto="1"/>
        </patternFill>
      </fill>
    </dxf>
    <dxf>
      <fill>
        <patternFill>
          <fgColor theme="1"/>
          <bgColor rgb="FFEAEAEA"/>
        </patternFill>
      </fill>
    </dxf>
    <dxf>
      <fill>
        <patternFill>
          <bgColor theme="9" tint="0.39994506668294322"/>
        </patternFill>
      </fill>
    </dxf>
    <dxf>
      <fill>
        <patternFill>
          <bgColor theme="4" tint="0.79995117038483843"/>
        </patternFill>
      </fill>
    </dxf>
    <dxf>
      <fill>
        <patternFill patternType="solid">
          <fgColor theme="4" tint="0.79995117038483843"/>
          <bgColor theme="4" tint="0.79995117038483843"/>
        </patternFill>
      </fill>
      <border>
        <top/>
      </border>
    </dxf>
    <dxf>
      <fill>
        <patternFill patternType="solid">
          <fgColor theme="4" tint="0.79995117038483843"/>
          <bgColor theme="4" tint="0.79995117038483843"/>
        </patternFill>
      </fill>
      <border>
        <bottom/>
      </border>
    </dxf>
  </dxfs>
  <tableStyles count="2" defaultTableStyle="TableStyleMedium2" defaultPivotStyle="PivotStyleLight16">
    <tableStyle name="Styl spłaszczonej tabeli przestawnej" table="0" count="3" xr9:uid="{BF5813E3-E5F6-47C6-9014-01CCF0D6AC8A}">
      <tableStyleElement type="headerRow" dxfId="64"/>
      <tableStyleElement type="totalRow" dxfId="63"/>
      <tableStyleElement type="secondRowStripe" dxfId="62"/>
    </tableStyle>
    <tableStyle name="Styl tabeli 1" pivot="0" count="2" xr9:uid="{C5640A76-D702-4E42-8D30-1B0D984E9FA4}">
      <tableStyleElement type="headerRow" dxfId="61"/>
      <tableStyleElement type="firstRowStripe" dxfId="60"/>
    </tableStyle>
  </tableStyles>
  <colors>
    <mruColors>
      <color rgb="FF2F75B5"/>
      <color rgb="FFE66C37"/>
      <color rgb="FF595959"/>
      <color rgb="FFD9B300"/>
      <color rgb="FF118DFF"/>
      <color rgb="FFDEE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sharedStrings" Target="sharedStrings.xml"/><Relationship Id="rId26" Type="http://schemas.openxmlformats.org/officeDocument/2006/relationships/customXml" Target="../customXml/item6.xml"/><Relationship Id="rId39" Type="http://schemas.openxmlformats.org/officeDocument/2006/relationships/customXml" Target="../customXml/item19.xml"/><Relationship Id="rId21" Type="http://schemas.openxmlformats.org/officeDocument/2006/relationships/customXml" Target="../customXml/item1.xml"/><Relationship Id="rId34" Type="http://schemas.openxmlformats.org/officeDocument/2006/relationships/customXml" Target="../customXml/item14.xml"/><Relationship Id="rId42" Type="http://schemas.openxmlformats.org/officeDocument/2006/relationships/customXml" Target="../customXml/item2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connections" Target="connections.xml"/><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customXml" Target="../customXml/item4.xml"/><Relationship Id="rId32" Type="http://schemas.openxmlformats.org/officeDocument/2006/relationships/customXml" Target="../customXml/item12.xml"/><Relationship Id="rId37" Type="http://schemas.openxmlformats.org/officeDocument/2006/relationships/customXml" Target="../customXml/item17.xml"/><Relationship Id="rId40" Type="http://schemas.openxmlformats.org/officeDocument/2006/relationships/customXml" Target="../customXml/item20.xml"/><Relationship Id="rId45" Type="http://schemas.openxmlformats.org/officeDocument/2006/relationships/customXml" Target="../customXml/item2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pivotCacheDefinition" Target="pivotCache/pivotCacheDefinition1.xml"/><Relationship Id="rId19" Type="http://schemas.openxmlformats.org/officeDocument/2006/relationships/powerPivotData" Target="model/item.data"/><Relationship Id="rId31" Type="http://schemas.openxmlformats.org/officeDocument/2006/relationships/customXml" Target="../customXml/item11.xml"/><Relationship Id="rId44" Type="http://schemas.openxmlformats.org/officeDocument/2006/relationships/customXml" Target="../customXml/item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Table" Target="pivotTables/pivotTable1.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43" Type="http://schemas.openxmlformats.org/officeDocument/2006/relationships/customXml" Target="../customXml/item23.xml"/><Relationship Id="rId8" Type="http://schemas.openxmlformats.org/officeDocument/2006/relationships/worksheet" Target="worksheets/sheet8.xml"/><Relationship Id="rId3" Type="http://schemas.openxmlformats.org/officeDocument/2006/relationships/worksheet" Target="worksheets/sheet3.xml"/><Relationship Id="rId12" Type="http://schemas.microsoft.com/office/2007/relationships/slicerCache" Target="slicerCaches/slicerCache1.xml"/><Relationship Id="rId17" Type="http://schemas.openxmlformats.org/officeDocument/2006/relationships/styles" Target="styles.xml"/><Relationship Id="rId25" Type="http://schemas.openxmlformats.org/officeDocument/2006/relationships/customXml" Target="../customXml/item5.xml"/><Relationship Id="rId33" Type="http://schemas.openxmlformats.org/officeDocument/2006/relationships/customXml" Target="../customXml/item13.xml"/><Relationship Id="rId38" Type="http://schemas.openxmlformats.org/officeDocument/2006/relationships/customXml" Target="../customXml/item18.xml"/><Relationship Id="rId46" Type="http://schemas.openxmlformats.org/officeDocument/2006/relationships/customXml" Target="../customXml/item26.xml"/><Relationship Id="rId20" Type="http://schemas.openxmlformats.org/officeDocument/2006/relationships/calcChain" Target="calcChain.xml"/><Relationship Id="rId41" Type="http://schemas.openxmlformats.org/officeDocument/2006/relationships/customXml" Target="../customXml/item2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
        <c:idx val="26"/>
        <c:spPr>
          <a:solidFill>
            <a:schemeClr val="accent1"/>
          </a:solidFill>
          <a:ln>
            <a:noFill/>
          </a:ln>
          <a:effectLst/>
        </c:spPr>
        <c:marker>
          <c:symbol val="none"/>
        </c:marker>
      </c:pivotFmt>
      <c:pivotFmt>
        <c:idx val="27"/>
        <c:spPr>
          <a:solidFill>
            <a:schemeClr val="accent1"/>
          </a:solidFill>
          <a:ln>
            <a:noFill/>
          </a:ln>
          <a:effectLst/>
        </c:spPr>
        <c:marker>
          <c:symbol val="none"/>
        </c:marker>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2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5"/>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7"/>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pivotFmt>
      <c:pivotFmt>
        <c:idx val="44"/>
        <c:spPr>
          <a:solidFill>
            <a:schemeClr val="accent1"/>
          </a:solidFill>
          <a:ln>
            <a:noFill/>
          </a:ln>
          <a:effectLst/>
        </c:spPr>
      </c:pivotFmt>
      <c:pivotFmt>
        <c:idx val="45"/>
        <c:spPr>
          <a:solidFill>
            <a:schemeClr val="accent1"/>
          </a:solidFill>
          <a:ln>
            <a:noFill/>
          </a:ln>
          <a:effectLst/>
        </c:spPr>
      </c:pivotFmt>
      <c:pivotFmt>
        <c:idx val="46"/>
        <c:spPr>
          <a:solidFill>
            <a:schemeClr val="accent1"/>
          </a:solidFill>
          <a:ln>
            <a:noFill/>
          </a:ln>
          <a:effectLst/>
        </c:spPr>
      </c:pivotFmt>
      <c:pivotFmt>
        <c:idx val="47"/>
        <c:spPr>
          <a:solidFill>
            <a:schemeClr val="accent1"/>
          </a:solidFill>
          <a:ln>
            <a:noFill/>
          </a:ln>
          <a:effectLst/>
        </c:spPr>
      </c:pivotFmt>
      <c:pivotFmt>
        <c:idx val="48"/>
        <c:spPr>
          <a:solidFill>
            <a:schemeClr val="accent1"/>
          </a:solidFill>
          <a:ln>
            <a:noFill/>
          </a:ln>
          <a:effectLst/>
        </c:spPr>
      </c:pivotFmt>
      <c:pivotFmt>
        <c:idx val="49"/>
        <c:spPr>
          <a:solidFill>
            <a:schemeClr val="accent1"/>
          </a:solidFill>
          <a:ln>
            <a:noFill/>
          </a:ln>
          <a:effectLst/>
        </c:spPr>
      </c:pivotFmt>
      <c:pivotFmt>
        <c:idx val="50"/>
        <c:spPr>
          <a:solidFill>
            <a:schemeClr val="accent1"/>
          </a:solidFill>
          <a:ln>
            <a:noFill/>
          </a:ln>
          <a:effectLst/>
        </c:spPr>
      </c:pivotFmt>
      <c:pivotFmt>
        <c:idx val="51"/>
        <c:spPr>
          <a:solidFill>
            <a:schemeClr val="accent1"/>
          </a:solidFill>
          <a:ln>
            <a:noFill/>
          </a:ln>
          <a:effectLst/>
        </c:spPr>
      </c:pivotFmt>
      <c:pivotFmt>
        <c:idx val="52"/>
        <c:spPr>
          <a:solidFill>
            <a:schemeClr val="accent1"/>
          </a:solidFill>
          <a:ln>
            <a:noFill/>
          </a:ln>
          <a:effectLst/>
        </c:spPr>
      </c:pivotFmt>
      <c:pivotFmt>
        <c:idx val="53"/>
        <c:spPr>
          <a:solidFill>
            <a:schemeClr val="accent1"/>
          </a:solidFill>
          <a:ln>
            <a:noFill/>
          </a:ln>
          <a:effectLst/>
        </c:spPr>
      </c:pivotFmt>
      <c:pivotFmt>
        <c:idx val="54"/>
        <c:spPr>
          <a:solidFill>
            <a:schemeClr val="accent1"/>
          </a:solidFill>
          <a:ln>
            <a:noFill/>
          </a:ln>
          <a:effectLst/>
        </c:spPr>
      </c:pivotFmt>
      <c:pivotFmt>
        <c:idx val="55"/>
        <c:spPr>
          <a:solidFill>
            <a:schemeClr val="accent1"/>
          </a:solidFill>
          <a:ln>
            <a:noFill/>
          </a:ln>
          <a:effectLst/>
        </c:spPr>
      </c:pivotFmt>
      <c:pivotFmt>
        <c:idx val="56"/>
        <c:spPr>
          <a:solidFill>
            <a:schemeClr val="accent1"/>
          </a:solidFill>
          <a:ln>
            <a:noFill/>
          </a:ln>
          <a:effectLst/>
        </c:spPr>
      </c:pivotFmt>
      <c:pivotFmt>
        <c:idx val="57"/>
        <c:spPr>
          <a:solidFill>
            <a:schemeClr val="accent1"/>
          </a:solidFill>
          <a:ln>
            <a:noFill/>
          </a:ln>
          <a:effectLst/>
        </c:spPr>
      </c:pivotFmt>
      <c:pivotFmt>
        <c:idx val="58"/>
        <c:spPr>
          <a:solidFill>
            <a:schemeClr val="accent1"/>
          </a:solidFill>
          <a:ln>
            <a:noFill/>
          </a:ln>
          <a:effectLst/>
        </c:spPr>
      </c:pivotFmt>
      <c:pivotFmt>
        <c:idx val="59"/>
        <c:spPr>
          <a:solidFill>
            <a:schemeClr val="accent1"/>
          </a:solidFill>
          <a:ln>
            <a:noFill/>
          </a:ln>
          <a:effectLst/>
        </c:spPr>
      </c:pivotFmt>
      <c:pivotFmt>
        <c:idx val="60"/>
        <c:spPr>
          <a:solidFill>
            <a:schemeClr val="accent1"/>
          </a:solidFill>
          <a:ln>
            <a:noFill/>
          </a:ln>
          <a:effectLst/>
        </c:spPr>
      </c:pivotFmt>
      <c:pivotFmt>
        <c:idx val="61"/>
        <c:spPr>
          <a:solidFill>
            <a:schemeClr val="accent1"/>
          </a:solidFill>
          <a:ln>
            <a:noFill/>
          </a:ln>
          <a:effectLst/>
        </c:spPr>
      </c:pivotFmt>
      <c:pivotFmt>
        <c:idx val="62"/>
        <c:spPr>
          <a:solidFill>
            <a:schemeClr val="accent1"/>
          </a:solidFill>
          <a:ln>
            <a:noFill/>
          </a:ln>
          <a:effectLst/>
        </c:spPr>
      </c:pivotFmt>
      <c:pivotFmt>
        <c:idx val="63"/>
        <c:spPr>
          <a:solidFill>
            <a:schemeClr val="accent1"/>
          </a:solidFill>
          <a:ln>
            <a:noFill/>
          </a:ln>
          <a:effectLst/>
        </c:spPr>
      </c:pivotFmt>
      <c:pivotFmt>
        <c:idx val="64"/>
        <c:spPr>
          <a:solidFill>
            <a:schemeClr val="accent1"/>
          </a:solidFill>
          <a:ln>
            <a:noFill/>
          </a:ln>
          <a:effectLst/>
        </c:spPr>
      </c:pivotFmt>
      <c:pivotFmt>
        <c:idx val="65"/>
        <c:spPr>
          <a:solidFill>
            <a:schemeClr val="accent1"/>
          </a:solidFill>
          <a:ln>
            <a:noFill/>
          </a:ln>
          <a:effectLst/>
        </c:spPr>
      </c:pivotFmt>
      <c:pivotFmt>
        <c:idx val="66"/>
        <c:spPr>
          <a:solidFill>
            <a:schemeClr val="accent1"/>
          </a:solidFill>
          <a:ln>
            <a:noFill/>
          </a:ln>
          <a:effectLst/>
        </c:spPr>
      </c:pivotFmt>
      <c:pivotFmt>
        <c:idx val="67"/>
        <c:spPr>
          <a:solidFill>
            <a:schemeClr val="accent1"/>
          </a:solidFill>
          <a:ln>
            <a:noFill/>
          </a:ln>
          <a:effectLst/>
        </c:spPr>
      </c:pivotFmt>
      <c:pivotFmt>
        <c:idx val="68"/>
        <c:spPr>
          <a:solidFill>
            <a:schemeClr val="accent1"/>
          </a:solidFill>
          <a:ln>
            <a:noFill/>
          </a:ln>
          <a:effectLst/>
        </c:spPr>
      </c:pivotFmt>
      <c:pivotFmt>
        <c:idx val="69"/>
        <c:spPr>
          <a:solidFill>
            <a:schemeClr val="accent1"/>
          </a:solidFill>
          <a:ln>
            <a:noFill/>
          </a:ln>
          <a:effectLst/>
        </c:spPr>
      </c:pivotFmt>
      <c:pivotFmt>
        <c:idx val="70"/>
        <c:spPr>
          <a:solidFill>
            <a:schemeClr val="accent1"/>
          </a:solidFill>
          <a:ln>
            <a:noFill/>
          </a:ln>
          <a:effectLst/>
        </c:spPr>
      </c:pivotFmt>
      <c:pivotFmt>
        <c:idx val="71"/>
        <c:spPr>
          <a:solidFill>
            <a:schemeClr val="accent1"/>
          </a:solidFill>
          <a:ln>
            <a:noFill/>
          </a:ln>
          <a:effectLst/>
        </c:spPr>
      </c:pivotFmt>
    </c:pivotFmts>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5" l="0.7" r="0.7" t="0.75" header="0.3" footer="0.3"/>
    <c:pageSetup/>
  </c:printSettings>
  <c:extLst>
    <c:ext xmlns:c15="http://schemas.microsoft.com/office/drawing/2012/chart" uri="{723BEF56-08C2-4564-9609-F4CBC75E7E54}">
      <c15:pivotSource>
        <c15:name>[catall_2025_08.xlsx]PivotChartTable1</c15:name>
        <c15:fmtId val="0"/>
      </c15:pivotSource>
      <c15:pivotOptions>
        <c15:dropZoneFilter val="1"/>
        <c15:dropZoneCategories val="1"/>
        <c15:dropZoneData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10</xdr:col>
      <xdr:colOff>68580</xdr:colOff>
      <xdr:row>0</xdr:row>
      <xdr:rowOff>0</xdr:rowOff>
    </xdr:from>
    <xdr:to>
      <xdr:col>11</xdr:col>
      <xdr:colOff>525780</xdr:colOff>
      <xdr:row>3</xdr:row>
      <xdr:rowOff>165927</xdr:rowOff>
    </xdr:to>
    <xdr:pic>
      <xdr:nvPicPr>
        <xdr:cNvPr id="5" name="Obraz 4">
          <a:extLst>
            <a:ext uri="{FF2B5EF4-FFF2-40B4-BE49-F238E27FC236}">
              <a16:creationId xmlns:a16="http://schemas.microsoft.com/office/drawing/2014/main" id="{30BB478D-693A-61B5-A8A8-E67D825290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82400" y="0"/>
          <a:ext cx="1066800" cy="714567"/>
        </a:xfrm>
        <a:prstGeom prst="rect">
          <a:avLst/>
        </a:prstGeom>
      </xdr:spPr>
    </xdr:pic>
    <xdr:clientData/>
  </xdr:twoCellAnchor>
  <xdr:twoCellAnchor editAs="oneCell">
    <xdr:from>
      <xdr:col>1</xdr:col>
      <xdr:colOff>1706880</xdr:colOff>
      <xdr:row>28</xdr:row>
      <xdr:rowOff>76200</xdr:rowOff>
    </xdr:from>
    <xdr:to>
      <xdr:col>6</xdr:col>
      <xdr:colOff>426720</xdr:colOff>
      <xdr:row>44</xdr:row>
      <xdr:rowOff>120677</xdr:rowOff>
    </xdr:to>
    <xdr:pic>
      <xdr:nvPicPr>
        <xdr:cNvPr id="7" name="Obraz 6">
          <a:extLst>
            <a:ext uri="{FF2B5EF4-FFF2-40B4-BE49-F238E27FC236}">
              <a16:creationId xmlns:a16="http://schemas.microsoft.com/office/drawing/2014/main" id="{882912A8-16B3-4E0D-9523-78EFBFA997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50080" y="7002780"/>
          <a:ext cx="4434840" cy="2970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9910</xdr:colOff>
      <xdr:row>0</xdr:row>
      <xdr:rowOff>0</xdr:rowOff>
    </xdr:from>
    <xdr:to>
      <xdr:col>16</xdr:col>
      <xdr:colOff>274320</xdr:colOff>
      <xdr:row>7</xdr:row>
      <xdr:rowOff>121920</xdr:rowOff>
    </xdr:to>
    <xdr:pic>
      <xdr:nvPicPr>
        <xdr:cNvPr id="3" name="Obraz 2">
          <a:extLst>
            <a:ext uri="{FF2B5EF4-FFF2-40B4-BE49-F238E27FC236}">
              <a16:creationId xmlns:a16="http://schemas.microsoft.com/office/drawing/2014/main" id="{110953E6-82E2-4598-97A2-1F51B582BF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1770" y="0"/>
          <a:ext cx="2093210" cy="14020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76200</xdr:colOff>
      <xdr:row>0</xdr:row>
      <xdr:rowOff>0</xdr:rowOff>
    </xdr:from>
    <xdr:to>
      <xdr:col>16</xdr:col>
      <xdr:colOff>340610</xdr:colOff>
      <xdr:row>5</xdr:row>
      <xdr:rowOff>60960</xdr:rowOff>
    </xdr:to>
    <xdr:pic>
      <xdr:nvPicPr>
        <xdr:cNvPr id="3" name="Obraz 2">
          <a:extLst>
            <a:ext uri="{FF2B5EF4-FFF2-40B4-BE49-F238E27FC236}">
              <a16:creationId xmlns:a16="http://schemas.microsoft.com/office/drawing/2014/main" id="{9603AEB4-A86A-46E8-9669-908EF1D62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54640" y="0"/>
          <a:ext cx="2093210" cy="1402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68580</xdr:colOff>
      <xdr:row>0</xdr:row>
      <xdr:rowOff>0</xdr:rowOff>
    </xdr:from>
    <xdr:to>
      <xdr:col>11</xdr:col>
      <xdr:colOff>386330</xdr:colOff>
      <xdr:row>7</xdr:row>
      <xdr:rowOff>121920</xdr:rowOff>
    </xdr:to>
    <xdr:pic>
      <xdr:nvPicPr>
        <xdr:cNvPr id="3" name="Obraz 2">
          <a:extLst>
            <a:ext uri="{FF2B5EF4-FFF2-40B4-BE49-F238E27FC236}">
              <a16:creationId xmlns:a16="http://schemas.microsoft.com/office/drawing/2014/main" id="{DA931956-456B-448A-94DB-C6E95639A9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6900" y="0"/>
          <a:ext cx="2093210"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364067</xdr:colOff>
      <xdr:row>0</xdr:row>
      <xdr:rowOff>0</xdr:rowOff>
    </xdr:from>
    <xdr:to>
      <xdr:col>35</xdr:col>
      <xdr:colOff>153686</xdr:colOff>
      <xdr:row>5</xdr:row>
      <xdr:rowOff>84667</xdr:rowOff>
    </xdr:to>
    <xdr:pic>
      <xdr:nvPicPr>
        <xdr:cNvPr id="3" name="Obraz 2">
          <a:extLst>
            <a:ext uri="{FF2B5EF4-FFF2-40B4-BE49-F238E27FC236}">
              <a16:creationId xmlns:a16="http://schemas.microsoft.com/office/drawing/2014/main" id="{3E31F700-517F-4F1E-82F4-DF14E2184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90800" y="0"/>
          <a:ext cx="1516819" cy="101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129540</xdr:colOff>
      <xdr:row>1</xdr:row>
      <xdr:rowOff>147320</xdr:rowOff>
    </xdr:from>
    <xdr:to>
      <xdr:col>11</xdr:col>
      <xdr:colOff>99060</xdr:colOff>
      <xdr:row>22</xdr:row>
      <xdr:rowOff>83820</xdr:rowOff>
    </xdr:to>
    <xdr:graphicFrame macro="">
      <xdr:nvGraphicFramePr>
        <xdr:cNvPr id="2" name="Wykres 1">
          <a:extLst>
            <a:ext uri="{FF2B5EF4-FFF2-40B4-BE49-F238E27FC236}">
              <a16:creationId xmlns:a16="http://schemas.microsoft.com/office/drawing/2014/main" id="{98C32FB4-8CA7-181E-521C-646F5543C8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45720</xdr:colOff>
      <xdr:row>1</xdr:row>
      <xdr:rowOff>15241</xdr:rowOff>
    </xdr:from>
    <xdr:to>
      <xdr:col>14</xdr:col>
      <xdr:colOff>487680</xdr:colOff>
      <xdr:row>6</xdr:row>
      <xdr:rowOff>76200</xdr:rowOff>
    </xdr:to>
    <mc:AlternateContent xmlns:mc="http://schemas.openxmlformats.org/markup-compatibility/2006" xmlns:a14="http://schemas.microsoft.com/office/drawing/2010/main">
      <mc:Choice Requires="a14">
        <xdr:graphicFrame macro="">
          <xdr:nvGraphicFramePr>
            <xdr:cNvPr id="3" name="Typ emitenta">
              <a:extLst>
                <a:ext uri="{FF2B5EF4-FFF2-40B4-BE49-F238E27FC236}">
                  <a16:creationId xmlns:a16="http://schemas.microsoft.com/office/drawing/2014/main" id="{B3E92CEB-1CAF-F50D-DD96-9CD6FC7A3AE0}"/>
                </a:ext>
              </a:extLst>
            </xdr:cNvPr>
            <xdr:cNvGraphicFramePr/>
          </xdr:nvGraphicFramePr>
          <xdr:xfrm>
            <a:off x="0" y="0"/>
            <a:ext cx="0" cy="0"/>
          </xdr:xfrm>
          <a:graphic>
            <a:graphicData uri="http://schemas.microsoft.com/office/drawing/2010/slicer">
              <sle:slicer xmlns:sle="http://schemas.microsoft.com/office/drawing/2010/slicer" name="Typ emitenta"/>
            </a:graphicData>
          </a:graphic>
        </xdr:graphicFrame>
      </mc:Choice>
      <mc:Fallback xmlns="">
        <xdr:sp macro="" textlink="">
          <xdr:nvSpPr>
            <xdr:cNvPr id="0" name=""/>
            <xdr:cNvSpPr>
              <a:spLocks noTextEdit="1"/>
            </xdr:cNvSpPr>
          </xdr:nvSpPr>
          <xdr:spPr>
            <a:xfrm>
              <a:off x="8709660" y="198121"/>
              <a:ext cx="1828800" cy="975359"/>
            </a:xfrm>
            <a:prstGeom prst="rect">
              <a:avLst/>
            </a:prstGeom>
            <a:solidFill>
              <a:prstClr val="white"/>
            </a:solidFill>
            <a:ln w="1">
              <a:solidFill>
                <a:prstClr val="green"/>
              </a:solidFill>
            </a:ln>
          </xdr:spPr>
          <xdr:txBody>
            <a:bodyPr vertOverflow="clip" horzOverflow="clip"/>
            <a:lstStyle/>
            <a:p>
              <a:r>
                <a:rPr lang="pl-PL" sz="1100"/>
                <a:t>Ten kształt odzwierciedla fragmentator. Fragmentatory są obsługiwane w programie Excel 2010 i nowszych wersjach.
Jeśli kształt został zmodyfikowany w starszej wersji programu Excel lub jeśli skoroszyt został zapisany w programie Excel 2003 albo starszej wersji, korzystanie z fragmentatora jest niemożliwe.</a:t>
              </a:r>
            </a:p>
          </xdr:txBody>
        </xdr:sp>
      </mc:Fallback>
    </mc:AlternateContent>
    <xdr:clientData/>
  </xdr:twoCellAnchor>
  <xdr:twoCellAnchor editAs="oneCell">
    <xdr:from>
      <xdr:col>16</xdr:col>
      <xdr:colOff>15240</xdr:colOff>
      <xdr:row>0</xdr:row>
      <xdr:rowOff>0</xdr:rowOff>
    </xdr:from>
    <xdr:to>
      <xdr:col>19</xdr:col>
      <xdr:colOff>28190</xdr:colOff>
      <xdr:row>7</xdr:row>
      <xdr:rowOff>121920</xdr:rowOff>
    </xdr:to>
    <xdr:pic>
      <xdr:nvPicPr>
        <xdr:cNvPr id="5" name="Obraz 4">
          <a:extLst>
            <a:ext uri="{FF2B5EF4-FFF2-40B4-BE49-F238E27FC236}">
              <a16:creationId xmlns:a16="http://schemas.microsoft.com/office/drawing/2014/main" id="{85046ED3-A7A6-4EF0-8D0C-F4B9F0F69B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52860" y="0"/>
          <a:ext cx="2093210" cy="1402080"/>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878.700897106479" createdVersion="5" refreshedVersion="8" minRefreshableVersion="3" recordCount="0" supportSubquery="1" supportAdvancedDrill="1" xr:uid="{684BD660-5A1C-4A43-AAAE-16A82968A4E9}">
  <cacheSource type="external" connectionId="5"/>
  <cacheFields count="4">
    <cacheField name="[GPW razem].[Kod obligacji].[Kod obligacji]" caption="Kod obligacji" numFmtId="0" hierarchy="7" level="1">
      <sharedItems count="2">
        <s v="KRU0227"/>
        <s v="FPC0631"/>
      </sharedItems>
    </cacheField>
    <cacheField name="[Measures].[Sum of Wartość]" caption="Sum of Wartość" numFmtId="0" hierarchy="86" level="32767"/>
    <cacheField name="[GPW razem].[Termin wykupu].[Termin wykupu]" caption="Termin wykupu" numFmtId="0" hierarchy="22" level="1">
      <sharedItems containsSemiMixedTypes="0" containsNonDate="0" containsDate="1" containsString="0" minDate="2027-02-08T00:00:00" maxDate="2031-06-13T00:00:00" count="2">
        <d v="2027-02-08T00:00:00"/>
        <d v="2031-06-12T00:00:00"/>
      </sharedItems>
    </cacheField>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2" memberValueDatatype="130" unbalanced="0">
      <fieldsUsage count="2">
        <fieldUsage x="-1"/>
        <fieldUsage x="0"/>
      </fieldsUsage>
    </cacheHierarchy>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2" memberValueDatatype="7" unbalanced="0">
      <fieldsUsage count="2">
        <fieldUsage x="-1"/>
        <fieldUsage x="2"/>
      </fieldsUsage>
    </cacheHierarchy>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3"/>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y uniqueName="[Measures].[Suma Ocena]" caption="Suma Ocena" measure="1" displayFolder="" measureGroup="Emitenci" count="0" hidden="1">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hidden="1">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hidden="1">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hidden="1">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hidden="1">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hidden="1">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hidden="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hidden="1">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hidden="1">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hidden="1">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hidden="1">
      <extLst>
        <ext xmlns:x15="http://schemas.microsoft.com/office/spreadsheetml/2010/11/main" uri="{B97F6D7D-B522-45F9-BDA1-12C45D357490}">
          <x15:cacheHierarchy aggregatedColumn="7"/>
        </ext>
      </extLst>
    </cacheHierarchy>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878.700896064816" createdVersion="3" refreshedVersion="8" minRefreshableVersion="3" recordCount="0" supportSubquery="1" supportAdvancedDrill="1" xr:uid="{2137CBAB-1EA9-4A96-A641-04794FDB90D5}">
  <cacheSource type="external" connectionId="5">
    <extLst>
      <ext xmlns:x14="http://schemas.microsoft.com/office/spreadsheetml/2009/9/main" uri="{F057638F-6D5F-4e77-A914-E7F072B9BCA8}">
        <x14:sourceConnection name="ThisWorkbookDataModel"/>
      </ext>
    </extLst>
  </cacheSource>
  <cacheFields count="0"/>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y uniqueName="[Measures].[Suma Ocena]" caption="Suma Ocena" measure="1" displayFolder="" measureGroup="Emitenci" count="0" hidden="1">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hidden="1">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hidden="1">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hidden="1">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hidden="1">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hidden="1">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hidden="1">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hidden="1">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hidden="1">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hidden="1">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hidden="1">
      <extLst>
        <ext xmlns:x15="http://schemas.microsoft.com/office/spreadsheetml/2010/11/main" uri="{B97F6D7D-B522-45F9-BDA1-12C45D357490}">
          <x15:cacheHierarchy aggregatedColumn="7"/>
        </ext>
      </extLst>
    </cacheHierarchy>
  </cacheHierarchies>
  <kpis count="0"/>
  <extLst>
    <ext xmlns:x14="http://schemas.microsoft.com/office/spreadsheetml/2009/9/main" uri="{725AE2AE-9491-48be-B2B4-4EB974FC3084}">
      <x14:pivotCacheDefinition slicerData="1" pivotCacheId="1422807263"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878.700898148149" createdVersion="5" refreshedVersion="8" minRefreshableVersion="3" recordCount="0" supportSubquery="1" supportAdvancedDrill="1" xr:uid="{AFD19EC4-53FC-4445-9179-1B9730266A38}">
  <cacheSource type="external" connectionId="5">
    <extLst>
      <ext xmlns:x14="http://schemas.microsoft.com/office/spreadsheetml/2009/9/main" uri="{F057638F-6D5F-4e77-A914-E7F072B9BCA8}">
        <x14:sourceConnection name="ThisWorkbookDataModel"/>
      </ext>
    </extLst>
  </cacheSource>
  <cacheFields count="3">
    <cacheField name="[GPW razem].[Emitent].[Emitent]" caption="Emitent" numFmtId="0" hierarchy="19" level="1">
      <sharedItems count="3">
        <s v="BGK"/>
        <s v="Kruk"/>
        <s v="SP" u="1"/>
      </sharedItems>
    </cacheField>
    <cacheField name="[Measures].[Sum of Wartość]" caption="Sum of Wartość" numFmtId="0" hierarchy="86" level="32767"/>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2" memberValueDatatype="130" unbalanced="0">
      <fieldsUsage count="2">
        <fieldUsage x="-1"/>
        <fieldUsage x="0"/>
      </fieldsUsage>
    </cacheHierarchy>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2"/>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y uniqueName="[Measures].[Suma Ocena]" caption="Suma Ocena" measure="1" displayFolder="" measureGroup="Emitenci" count="0" hidden="1">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hidden="1">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hidden="1">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hidden="1">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hidden="1">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hidden="1">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hidden="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hidden="1">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hidden="1">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hidden="1">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hidden="1">
      <extLst>
        <ext xmlns:x15="http://schemas.microsoft.com/office/spreadsheetml/2010/11/main" uri="{B97F6D7D-B522-45F9-BDA1-12C45D357490}">
          <x15:cacheHierarchy aggregatedColumn="7"/>
        </ext>
      </extLst>
    </cacheHierarchy>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pivotCacheId="28740088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622E48-CDFF-460A-8B34-05D99A4CC3EC}" name="PivotChartTable1" cacheId="2" applyNumberFormats="0" applyBorderFormats="0" applyFontFormats="0" applyPatternFormats="0" applyAlignmentFormats="0" applyWidthHeightFormats="1" dataCaption="Wartości" updatedVersion="8" minRefreshableVersion="3" useAutoFormatting="1" subtotalHiddenItems="1" itemPrintTitles="1" createdVersion="5" indent="0" outline="1" outlineData="1" multipleFieldFilters="0" chartFormat="6">
  <location ref="A1:B1" firstHeaderRow="1" firstDataRow="1" firstDataCol="1"/>
  <pivotFields count="3">
    <pivotField axis="axisRow" allDrilled="1" subtotalTop="0" showAll="0" dataSourceSort="1" defaultSubtotal="0" defaultAttributeDrillState="1">
      <items count="3">
        <item x="0"/>
        <item x="1"/>
        <item x="2"/>
      </items>
    </pivotField>
    <pivotField dataField="1" subtotalTop="0" showAll="0" defaultSubtotal="0"/>
    <pivotField allDrilled="1" subtotalTop="0" showAll="0" dataSourceSort="1" defaultSubtotal="0" defaultAttributeDrillState="1"/>
  </pivotFields>
  <rowFields count="1">
    <field x="0"/>
  </rowFields>
  <dataFields count="1">
    <dataField name="Wartość" fld="1" showDataAs="percentOfTotal" baseField="0" baseItem="0" numFmtId="10"/>
  </dataFields>
  <chartFormats count="6">
    <chartFormat chart="0" format="25" series="1">
      <pivotArea type="data" outline="0" fieldPosition="0">
        <references count="1">
          <reference field="0" count="1" selected="0">
            <x v="2"/>
          </reference>
        </references>
      </pivotArea>
    </chartFormat>
    <chartFormat chart="0" format="39" series="1">
      <pivotArea type="data" outline="0" fieldPosition="0">
        <references count="2">
          <reference field="4294967294" count="1" selected="0">
            <x v="0"/>
          </reference>
          <reference field="0" count="1" selected="0">
            <x v="2"/>
          </reference>
        </references>
      </pivotArea>
    </chartFormat>
    <chartFormat chart="0" format="42" series="1">
      <pivotArea type="data" outline="0" fieldPosition="0">
        <references count="1">
          <reference field="4294967294" count="1" selected="0">
            <x v="0"/>
          </reference>
        </references>
      </pivotArea>
    </chartFormat>
    <chartFormat chart="0" format="54">
      <pivotArea type="data" outline="0" fieldPosition="0">
        <references count="2">
          <reference field="4294967294" count="1" selected="0">
            <x v="0"/>
          </reference>
          <reference field="0" count="1" selected="0">
            <x v="2"/>
          </reference>
        </references>
      </pivotArea>
    </chartFormat>
    <chartFormat chart="0" format="70">
      <pivotArea type="data" outline="0" fieldPosition="0">
        <references count="2">
          <reference field="4294967294" count="1" selected="0">
            <x v="0"/>
          </reference>
          <reference field="0" count="1" selected="0">
            <x v="0"/>
          </reference>
        </references>
      </pivotArea>
    </chartFormat>
    <chartFormat chart="0" format="71">
      <pivotArea type="data" outline="0" fieldPosition="0">
        <references count="2">
          <reference field="4294967294" count="1" selected="0">
            <x v="0"/>
          </reference>
          <reference field="0" count="1" selected="0">
            <x v="1"/>
          </reference>
        </references>
      </pivotArea>
    </chartFormat>
  </chartFormat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ies>
  <rowHierarchiesUsage count="1">
    <rowHierarchyUsage hierarchyUsage="1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6B2A8D3-06E6-430C-BE04-8E027257F132}" name="Tabela przestawna1" cacheId="0" dataOnRows="1" applyNumberFormats="0" applyBorderFormats="0" applyFontFormats="0" applyPatternFormats="0" applyAlignmentFormats="0" applyWidthHeightFormats="1" dataCaption="Wartości" grandTotalCaption="WARTOŚĆ ŁĄCZNIE" tag="3da27ed9-dd01-4b23-91c0-dd4c64c4d3e1" updatedVersion="8" minRefreshableVersion="3" useAutoFormatting="1" subtotalHiddenItems="1" itemPrintTitles="1" createdVersion="5" indent="0" outline="1" outlineData="1" multipleFieldFilters="0" rowHeaderCaption="Obligacje">
  <location ref="A1:B1" firstHeaderRow="1" firstDataRow="1" firstDataCol="1"/>
  <pivotFields count="4">
    <pivotField axis="axisRow" allDrilled="1" subtotalTop="0" showAll="0" sortType="ascending" defaultSubtotal="0" defaultAttributeDrillState="1">
      <items count="2">
        <item x="1"/>
        <item x="0"/>
      </items>
    </pivotField>
    <pivotField dataField="1" subtotalTop="0" showAll="0" defaultSubtotal="0"/>
    <pivotField axis="axisRow" allDrilled="1" subtotalTop="0" showAll="0" dataSourceSort="1" defaultSubtotal="0" defaultAttributeDrillState="1">
      <items count="2">
        <item x="0"/>
        <item x="1"/>
      </items>
    </pivotField>
    <pivotField allDrilled="1" subtotalTop="0" showAll="0" dataSourceSort="1" defaultSubtotal="0" defaultAttributeDrillState="1"/>
  </pivotFields>
  <rowFields count="2">
    <field x="2"/>
    <field x="0"/>
  </rowFields>
  <dataFields count="1">
    <dataField name="Wartość" fld="1" baseField="0" baseItem="3" numFmtId="169"/>
  </dataField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22"/>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bligacje]"/>
        <x15:activeTabTopLevelEntity name="[Statystyki dzienne]"/>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 xr16:uid="{5A90E013-6241-4680-B66C-B9FA6EABC1EA}" autoFormatId="16" applyNumberFormats="0" applyBorderFormats="0" applyFontFormats="0" applyPatternFormats="0" applyAlignmentFormats="0" applyWidthHeightFormats="0">
  <queryTableRefresh nextId="15">
    <queryTableFields count="14">
      <queryTableField id="1" name="Kod ISIN" tableColumnId="1"/>
      <queryTableField id="2" name="Kod obligacji" tableColumnId="2"/>
      <queryTableField id="3" name="Rynek" tableColumnId="3"/>
      <queryTableField id="4" name="Waluta notowania" tableColumnId="4"/>
      <queryTableField id="5" name="Wolumen" tableColumnId="5"/>
      <queryTableField id="6" name="Liczba transakcji" tableColumnId="6"/>
      <queryTableField id="7" name="Liczba dni z transakcjami" tableColumnId="7"/>
      <queryTableField id="8" name="Wartość obrotów (tys. PLN)" tableColumnId="8"/>
      <queryTableField id="9" name="Emitent" tableColumnId="9"/>
      <queryTableField id="10" name="Data wykupu" tableColumnId="10"/>
      <queryTableField id="11" name="Typ oprocentowania" tableColumnId="11"/>
      <queryTableField id="12" name="Kupon" tableColumnId="12"/>
      <queryTableField id="13" name="Cena nominalna" tableColumnId="13"/>
      <queryTableField id="14" name="Wielkość emisji" tableColumnId="14"/>
    </queryTableFields>
  </queryTableRefresh>
  <extLst>
    <ext xmlns:x15="http://schemas.microsoft.com/office/spreadsheetml/2010/11/main" uri="{883FBD77-0823-4a55-B5E3-86C4891E6966}">
      <x15:queryTable sourceDataName="Zapytanie — Statystyki miesięczne"/>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3" xr16:uid="{D5CC4FDE-470D-4BA2-8967-484E326D8EA9}" autoFormatId="16" applyNumberFormats="0" applyBorderFormats="0" applyFontFormats="0" applyPatternFormats="0" applyAlignmentFormats="0" applyWidthHeightFormats="0">
  <queryTableRefresh nextId="16">
    <queryTableFields count="15">
      <queryTableField id="1" name="Termin wykupu" tableColumnId="1"/>
      <queryTableField id="2" name="Aktualny kupon" tableColumnId="2"/>
      <queryTableField id="3" name="Narosłe odsetki" tableColumnId="3"/>
      <queryTableField id="4" name="Nominał" tableColumnId="4"/>
      <queryTableField id="5" name="ISIN" tableColumnId="5"/>
      <queryTableField id="6" name="Kod obligacji" tableColumnId="6"/>
      <queryTableField id="7" name="INF" tableColumnId="7"/>
      <queryTableField id="8" name="Waluta" tableColumnId="8"/>
      <queryTableField id="9" name="Rynek" tableColumnId="9"/>
      <queryTableField id="10" name="Okres do wykupu" tableColumnId="10"/>
      <queryTableField id="11" name="Kupon" tableColumnId="11"/>
      <queryTableField id="12" name="Termin wykupu (rok)" tableColumnId="12"/>
      <queryTableField id="13" name="Termin wykupu (kwartał)" tableColumnId="13"/>
      <queryTableField id="14" name="Termin wykupu (indeks miesiąca)" tableColumnId="14"/>
      <queryTableField id="15" name="Termin wykupu (miesiąc)" tableColumnId="15"/>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937ECFFF-FB08-4790-8F3B-5420928A1554}" autoFormatId="16" applyNumberFormats="0" applyBorderFormats="0" applyFontFormats="0" applyPatternFormats="0" applyAlignmentFormats="0" applyWidthHeightFormats="0">
  <queryTableRefresh nextId="38">
    <queryTableFields count="24">
      <queryTableField id="2" name="Kod obligacji" tableColumnId="2"/>
      <queryTableField id="17" name="Emitent" tableColumnId="15"/>
      <queryTableField id="1" name="Emitent GPW" tableColumnId="1"/>
      <queryTableField id="3" name="Kurs ostatni" tableColumnId="3"/>
      <queryTableField id="12" name="Ocena" tableColumnId="12"/>
      <queryTableField id="4" name="Liczba transakcji" tableColumnId="4"/>
      <queryTableField id="5" name="Bid: wolumen" tableColumnId="5"/>
      <queryTableField id="6" name="Bid: limit" tableColumnId="6"/>
      <queryTableField id="7" name="Ask: limit" tableColumnId="7"/>
      <queryTableField id="8" name="Ask: wolumen" tableColumnId="8"/>
      <queryTableField id="9" name="Wolumen skumulowany" tableColumnId="9"/>
      <queryTableField id="10" name="Wartość obrotu skumulowana" tableColumnId="10"/>
      <queryTableField id="11" name="Data ost." tableColumnId="11"/>
      <queryTableField id="22" name="Kupon" tableColumnId="17"/>
      <queryTableField id="19" name="Duration" tableColumnId="16"/>
      <queryTableField id="13" name="Rodzaj oprocentowania" tableColumnId="13"/>
      <queryTableField id="25" name="Termin wykupu" tableColumnId="18"/>
      <queryTableField id="26" dataBound="0" tableColumnId="19"/>
      <queryTableField id="31" name="Termin wykupu (rok)" tableColumnId="20"/>
      <queryTableField id="32" name="Termin wykupu (kwartał)" tableColumnId="22"/>
      <queryTableField id="33" name="Termin wykupu (indeks miesiąca)" tableColumnId="23"/>
      <queryTableField id="34" name="Termin wykupu (miesiąc)" tableColumnId="24"/>
      <queryTableField id="35" name="Typ emitenta" tableColumnId="25"/>
      <queryTableField id="36" name="Wartość" tableColumnId="26"/>
    </queryTableFields>
    <queryTableDeletedFields count="1">
      <deletedField name="INF"/>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4" xr16:uid="{A46B0FC2-1278-465B-A6DF-295381F9B271}" autoFormatId="16" applyNumberFormats="0" applyBorderFormats="0" applyFontFormats="0" applyPatternFormats="0" applyAlignmentFormats="0" applyWidthHeightFormats="0">
  <queryTableRefresh nextId="7">
    <queryTableFields count="6">
      <queryTableField id="1" name="Emitent" tableColumnId="1"/>
      <queryTableField id="2" name="Kod obligacji" tableColumnId="2"/>
      <queryTableField id="3" name="Termin wykupu" tableColumnId="3"/>
      <queryTableField id="4" name="Rodzaj oprocentowania" tableColumnId="4"/>
      <queryTableField id="5" name="Marża" tableColumnId="5"/>
      <queryTableField id="6" name="Aktualny kupon" tableColumnId="6"/>
    </queryTableFields>
  </queryTableRefresh>
  <extLst>
    <ext xmlns:x15="http://schemas.microsoft.com/office/spreadsheetml/2010/11/main" uri="{883FBD77-0823-4a55-B5E3-86C4891E6966}">
      <x15:queryTable sourceDataName="Zapytanie — Obligacje_pl"/>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Fragmentator_Typ_emitenta" xr10:uid="{25DB63EF-E6ED-4984-B5D6-9CD6CCC3E151}" sourceName="[GPW razem].[Typ emitenta]">
  <pivotTables>
    <pivotTable tabId="14" name="Tabela przestawna1"/>
  </pivotTables>
  <data>
    <olap pivotCacheId="1422807263">
      <levels count="2">
        <level uniqueName="[GPW razem].[Typ emitenta].[(All)]" sourceCaption="(All)" count="0"/>
        <level uniqueName="[GPW razem].[Typ emitenta].[Typ emitenta]" sourceCaption="Typ emitenta" count="1"/>
      </levels>
      <selections count="1">
        <selection n="[GPW razem].[Typ emitenta].[All]"/>
      </selections>
    </olap>
  </data>
  <extLst>
    <x:ext xmlns:x15="http://schemas.microsoft.com/office/spreadsheetml/2010/11/main" uri="{03082B11-2C62-411c-B77F-237D8FCFBE4C}">
      <x15:slicerCachePivotTables>
        <pivotTable tabId="4294967295" name="PivotChartTable1"/>
      </x15:slicerCachePivotTables>
    </x:ext>
    <x:ext xmlns:x15="http://schemas.microsoft.com/office/spreadsheetml/2010/11/main" uri="{470722E0-AACD-4C17-9CDC-17EF765DBC7E}">
      <x15:slicerCacheHideItemsWithNoData count="1">
        <x15:slicerCacheOlapLevelName uniqueName="[GPW razem].[Typ emitenta].[Typ emitenta]" count="1"/>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yp emitenta" xr10:uid="{84A2D40E-6B84-44AA-91F0-05E73B093D06}" cache="Fragmentator_Typ_emitenta" caption="Typ emitenta" level="1" rowHeight="234950"/>
</slicer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E014E5-8026-4989-B630-480B3FCC97CF}" name="Emitenci" displayName="Emitenci" ref="A1:D39" totalsRowShown="0">
  <autoFilter ref="A1:D39" xr:uid="{46E014E5-8026-4989-B630-480B3FCC97CF}"/>
  <sortState xmlns:xlrd2="http://schemas.microsoft.com/office/spreadsheetml/2017/richdata2" ref="A2:D37">
    <sortCondition ref="A2:A34"/>
    <sortCondition ref="B2:B34"/>
  </sortState>
  <tableColumns count="4">
    <tableColumn id="1" xr3:uid="{5F0D04BD-A167-4B6B-9CD8-693CA3017A22}" name="Emitent GPW"/>
    <tableColumn id="2" xr3:uid="{7DA8C538-2357-4664-A630-3F65975CF74F}" name="Własna nazwa"/>
    <tableColumn id="4" xr3:uid="{D2E3FEEE-7028-4BD9-B2E7-D05F1F3FF0C3}" name="Ocena" dataDxfId="59"/>
    <tableColumn id="6" xr3:uid="{E006D11C-9089-400B-91CB-A9AD5C99E33B}" name="Adnotacje" dataDxfId="5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0C1B13-B4C5-45D8-BED4-4FCE383E294D}" name="Obligacje" displayName="Obligacje" ref="A1:C2" totalsRowShown="0">
  <autoFilter ref="A1:C2" xr:uid="{7E0C1B13-B4C5-45D8-BED4-4FCE383E294D}"/>
  <tableColumns count="3">
    <tableColumn id="1" xr3:uid="{75387416-5297-40F8-807A-EEBE3A0FCDC4}" name="Kod obligacji"/>
    <tableColumn id="2" xr3:uid="{6176F8A9-C8F0-40C4-9E6A-39AFDF1E524A}" name="Adnotacja" dataDxfId="57"/>
    <tableColumn id="3" xr3:uid="{142BC756-D47B-482F-B8BA-B39086F1C67A}" name="Ilość posiadan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DDF0FB2-FF9D-479A-9E2E-E1CC5E4F9955}" name="Statystyki_miesięczne" displayName="Statystyki_miesięczne" ref="A1:N2" tableType="queryTable" totalsRowShown="0">
  <autoFilter ref="A1:N2" xr:uid="{7DDF0FB2-FF9D-479A-9E2E-E1CC5E4F9955}"/>
  <tableColumns count="14">
    <tableColumn id="1" xr3:uid="{8BE3A267-7999-4803-9519-2288CD880E81}" uniqueName="1" name="Kod ISIN" queryTableFieldId="1" dataDxfId="56"/>
    <tableColumn id="2" xr3:uid="{37C48540-FC51-485B-95B2-BA2EA068F357}" uniqueName="2" name="Kod obligacji" queryTableFieldId="2" dataDxfId="55"/>
    <tableColumn id="3" xr3:uid="{9C13A382-B340-4F1A-9074-6AC6932AF2F2}" uniqueName="3" name="Rynek" queryTableFieldId="3" dataDxfId="54"/>
    <tableColumn id="4" xr3:uid="{C5F4C73A-FFFA-494E-AC94-C61410298F5E}" uniqueName="4" name="Waluta notowania" queryTableFieldId="4" dataDxfId="53"/>
    <tableColumn id="5" xr3:uid="{9F21A0DD-C383-489B-9111-077EFC0E755C}" uniqueName="5" name="Wolumen" queryTableFieldId="5" dataDxfId="52"/>
    <tableColumn id="6" xr3:uid="{B2FCD3C8-583D-4EAE-8432-0129ADF72B5F}" uniqueName="6" name="Liczba transakcji" queryTableFieldId="6" dataDxfId="51"/>
    <tableColumn id="7" xr3:uid="{86F39BFD-F00E-4931-ACFC-1525439DAEED}" uniqueName="7" name="Liczba dni z transakcjami" queryTableFieldId="7" dataDxfId="50"/>
    <tableColumn id="8" xr3:uid="{03D5E39D-866F-41AC-9E48-C07BDE29BF40}" uniqueName="8" name="Wartość obrotów (tys. PLN)" queryTableFieldId="8" dataDxfId="49"/>
    <tableColumn id="9" xr3:uid="{351E5956-F9C4-4265-A39E-7A656633D997}" uniqueName="9" name="Emitent" queryTableFieldId="9" dataDxfId="48"/>
    <tableColumn id="10" xr3:uid="{C324D116-D694-44F9-A07B-BBC2E8215591}" uniqueName="10" name="Data wykupu" queryTableFieldId="10" dataDxfId="47"/>
    <tableColumn id="11" xr3:uid="{52AC0EBF-2184-4B5E-A9A0-14FC2B38C8E7}" uniqueName="11" name="Typ oprocentowania" queryTableFieldId="11" dataDxfId="46"/>
    <tableColumn id="12" xr3:uid="{C7B254EB-3E2E-41A9-8C60-743748DD2AFC}" uniqueName="12" name="Kupon" queryTableFieldId="12" dataDxfId="45"/>
    <tableColumn id="13" xr3:uid="{475E06EF-8291-4170-875F-BD39209730BB}" uniqueName="13" name="Cena nominalna" queryTableFieldId="13" dataDxfId="44"/>
    <tableColumn id="14" xr3:uid="{01D7A294-B704-4777-9DC7-96FCBBB80CEF}" uniqueName="14" name="Wielkość emisji" queryTableFieldId="14" dataDxfId="4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6DF53-C620-4396-A154-76C181F778CA}" name="Statystyki_dzienne" displayName="Statystyki_dzienne" ref="A1:O2" tableType="queryTable" totalsRowShown="0">
  <autoFilter ref="A1:O2" xr:uid="{C896DF53-C620-4396-A154-76C181F778CA}"/>
  <tableColumns count="15">
    <tableColumn id="1" xr3:uid="{5DE7FFB5-D07C-4779-A7B4-8D27D3146EB7}" uniqueName="1" name="Termin wykupu" queryTableFieldId="1" dataDxfId="42"/>
    <tableColumn id="2" xr3:uid="{ACB6BB23-0D09-47F8-B2C4-330682F14E37}" uniqueName="2" name="Aktualny kupon" queryTableFieldId="2"/>
    <tableColumn id="3" xr3:uid="{2B1553BA-B387-417A-BDA9-6B24212A5D7A}" uniqueName="3" name="Narosłe odsetki" queryTableFieldId="3"/>
    <tableColumn id="4" xr3:uid="{9D81E247-12B9-486C-949A-359671D7E72F}" uniqueName="4" name="Nominał" queryTableFieldId="4"/>
    <tableColumn id="5" xr3:uid="{860F1342-42E8-45E4-AAEB-1E4D84E6FEA2}" uniqueName="5" name="ISIN" queryTableFieldId="5" dataDxfId="41"/>
    <tableColumn id="6" xr3:uid="{1A6C665E-1CC9-4824-B4DD-BA73A1442907}" uniqueName="6" name="Kod obligacji" queryTableFieldId="6" dataDxfId="40"/>
    <tableColumn id="7" xr3:uid="{6205EC18-3F1D-4CB9-89C7-93811A88B2BC}" uniqueName="7" name="INF" queryTableFieldId="7" dataDxfId="39"/>
    <tableColumn id="8" xr3:uid="{C555F28C-513A-4063-BEFB-51F7938ED1AB}" uniqueName="8" name="Waluta" queryTableFieldId="8" dataDxfId="38"/>
    <tableColumn id="9" xr3:uid="{B87A61F8-FF15-4EAE-9E4F-83834A84F104}" uniqueName="9" name="Rynek" queryTableFieldId="9" dataDxfId="37"/>
    <tableColumn id="10" xr3:uid="{5F546865-D907-4A83-B471-23FDB9FC6D75}" uniqueName="10" name="Okres do wykupu" queryTableFieldId="10"/>
    <tableColumn id="11" xr3:uid="{86ABC790-0D3E-40BA-9C5A-ECF0ABA7302A}" uniqueName="11" name="Kupon" queryTableFieldId="11"/>
    <tableColumn id="12" xr3:uid="{9B22CF0E-AC9A-48F0-8EEA-EAF2C397B2F9}" uniqueName="12" name="Termin wykupu (rok)" queryTableFieldId="12" dataDxfId="36"/>
    <tableColumn id="13" xr3:uid="{D09FE658-BA44-401E-8D22-F47339E9CC32}" uniqueName="13" name="Termin wykupu (kwartał)" queryTableFieldId="13" dataDxfId="35"/>
    <tableColumn id="14" xr3:uid="{CE803E52-254E-42C6-89BB-67481F438534}" uniqueName="14" name="Termin wykupu (indeks miesiąca)" queryTableFieldId="14" dataDxfId="34"/>
    <tableColumn id="15" xr3:uid="{443380BC-6F42-482D-AC3C-7B67A7F85CBE}" uniqueName="15" name="Termin wykupu (miesiąc)" queryTableFieldId="15" dataDxfId="33"/>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B0CF10-8996-4F20-B071-0E424E60EBA5}" name="GPW_razem" displayName="GPW_razem" ref="A1:X2" tableType="queryTable" totalsRowShown="0">
  <autoFilter ref="A1:X2" xr:uid="{23B0CF10-8996-4F20-B071-0E424E60EBA5}"/>
  <sortState xmlns:xlrd2="http://schemas.microsoft.com/office/spreadsheetml/2017/richdata2" ref="A2:X2">
    <sortCondition descending="1" ref="E2"/>
    <sortCondition ref="B2"/>
    <sortCondition ref="O2"/>
  </sortState>
  <tableColumns count="24">
    <tableColumn id="2" xr3:uid="{19B1FEFC-3C22-4754-961B-C782B7B74102}" uniqueName="2" name="Kod obligacji" queryTableFieldId="2" dataDxfId="32"/>
    <tableColumn id="15" xr3:uid="{DE2335D8-2BE4-4CB9-99F2-5FDBEFBDCF5C}" uniqueName="15" name="Emitent" queryTableFieldId="17" dataDxfId="31"/>
    <tableColumn id="1" xr3:uid="{409246AA-6DEE-4C04-906F-3B7193F4A16E}" uniqueName="1" name="Emitent GPW" queryTableFieldId="1" dataDxfId="30"/>
    <tableColumn id="3" xr3:uid="{7D6CE469-C5B1-45A0-8086-1E410DDE86FD}" uniqueName="3" name="Kurs ostatni" queryTableFieldId="3" dataDxfId="29"/>
    <tableColumn id="12" xr3:uid="{2E070EA0-A2EA-4522-8CB8-034D736A67F8}" uniqueName="12" name="Ocena" queryTableFieldId="12" dataDxfId="28"/>
    <tableColumn id="4" xr3:uid="{7FB07441-66B4-4C04-ABC8-48A833A30D39}" uniqueName="4" name="Liczba transakcji" queryTableFieldId="4"/>
    <tableColumn id="5" xr3:uid="{6C544A34-5BAE-48EC-9A81-680C6EE9DCD5}" uniqueName="5" name="Bid: wolumen" queryTableFieldId="5"/>
    <tableColumn id="6" xr3:uid="{D920F673-2906-4018-8991-D7FCA373794F}" uniqueName="6" name="Bid: limit" queryTableFieldId="6"/>
    <tableColumn id="7" xr3:uid="{6EB6B3C7-7722-4EF0-92E0-B3AAD0D9FB55}" uniqueName="7" name="Ask: limit" queryTableFieldId="7"/>
    <tableColumn id="8" xr3:uid="{292CA86F-F8C0-4BFC-ADB6-1EDBBB6A9DB4}" uniqueName="8" name="Ask: wolumen" queryTableFieldId="8"/>
    <tableColumn id="9" xr3:uid="{352B54C7-7B2A-46DE-A0B2-7AD532115465}" uniqueName="9" name="Wolumen skumulowany" queryTableFieldId="9"/>
    <tableColumn id="10" xr3:uid="{0399CBCB-2DCB-4045-A88A-EEC5533DEE83}" uniqueName="10" name="Wartość obrotu skumulowana" queryTableFieldId="10"/>
    <tableColumn id="11" xr3:uid="{8168FEE5-8EFE-407C-8791-FAD764A97DF2}" uniqueName="11" name="Data ost." queryTableFieldId="11" dataDxfId="27"/>
    <tableColumn id="17" xr3:uid="{FD4360C6-1863-428F-98DA-4A7A1CDD74F6}" uniqueName="17" name="Kupon" queryTableFieldId="22" dataDxfId="26" dataCellStyle="Procentowy"/>
    <tableColumn id="16" xr3:uid="{F64BA19A-7966-44E7-BD97-55B020544382}" uniqueName="16" name="Duration" queryTableFieldId="19" dataDxfId="25" dataCellStyle="Procentowy"/>
    <tableColumn id="13" xr3:uid="{04FF6485-E39D-4C61-82D5-37AF0E475F91}" uniqueName="13" name="Rodzaj oprocentowania" queryTableFieldId="13" dataDxfId="24" dataCellStyle="Procentowy"/>
    <tableColumn id="18" xr3:uid="{3FFE98BB-D551-4846-96E6-4FBB5AC5763F}" uniqueName="18" name="Termin wykupu" queryTableFieldId="25" dataDxfId="23"/>
    <tableColumn id="19" xr3:uid="{A882F8AB-B353-420A-84F1-A5A3735CE462}" uniqueName="19" name="YTM" queryTableFieldId="26" dataDxfId="22" dataCellStyle="Procentowy">
      <calculatedColumnFormula>IF(GPW_razem[[#This Row],[Kupon]]="","",YIELD(TODAY(),GPW_razem[[#This Row],[Termin wykupu]],GPW_razem[[#This Row],[Kupon]],GPW_razem[[#This Row],[Kurs ostatni]],100,2))</calculatedColumnFormula>
    </tableColumn>
    <tableColumn id="20" xr3:uid="{9D01599C-3723-401A-BA29-FCCE3278C9C7}" uniqueName="20" name="Termin wykupu (rok)" queryTableFieldId="31" dataDxfId="21" dataCellStyle="Dziesiętny"/>
    <tableColumn id="22" xr3:uid="{04C93721-809E-4E5B-A33F-993CDFF75CBB}" uniqueName="22" name="Termin wykupu (kwartał)" queryTableFieldId="32" dataDxfId="20" dataCellStyle="Dziesiętny"/>
    <tableColumn id="23" xr3:uid="{CA56AEA6-67B8-4285-858B-4371C1171E6B}" uniqueName="23" name="Termin wykupu (indeks miesiąca)" queryTableFieldId="33" dataDxfId="19" dataCellStyle="Dziesiętny"/>
    <tableColumn id="24" xr3:uid="{863B09D5-502F-4A0B-A1CF-FDE8E1C27CDA}" uniqueName="24" name="Termin wykupu (miesiąc)" queryTableFieldId="34" dataDxfId="18" dataCellStyle="Dziesiętny"/>
    <tableColumn id="25" xr3:uid="{E8988858-ACB5-44D6-AB18-85C13B8DD635}" uniqueName="25" name="Typ emitenta" queryTableFieldId="35" dataDxfId="17" dataCellStyle="Dziesiętny"/>
    <tableColumn id="26" xr3:uid="{AEEA9763-B510-41D3-8263-8F44349432F2}" uniqueName="26" name="Wartość" queryTableFieldId="36" dataDxfId="16" dataCellStyle="Dziesiętny"/>
  </tableColumns>
  <tableStyleInfo name="Styl tabeli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9B9644-80B4-4B0E-A91A-B00EA4EC404B}" name="Obligacje_pl" displayName="Obligacje_pl" ref="A1:F2" tableType="queryTable" totalsRowShown="0">
  <autoFilter ref="A1:F2" xr:uid="{459B9644-80B4-4B0E-A91A-B00EA4EC404B}"/>
  <tableColumns count="6">
    <tableColumn id="1" xr3:uid="{A1688172-703F-4B5E-AA9D-A9D8AF9FDF36}" uniqueName="1" name="Emitent" queryTableFieldId="1" dataDxfId="15"/>
    <tableColumn id="2" xr3:uid="{03F284B0-893A-474B-A454-212F740E256C}" uniqueName="2" name="Kod obligacji" queryTableFieldId="2" dataDxfId="14"/>
    <tableColumn id="3" xr3:uid="{3B939C23-082B-4DD3-8E12-1B11C1A76B17}" uniqueName="3" name="Termin wykupu" queryTableFieldId="3" dataDxfId="13"/>
    <tableColumn id="4" xr3:uid="{1F4DDCE0-88B1-431B-8AB4-F763D0186415}" uniqueName="4" name="Rodzaj oprocentowania" queryTableFieldId="4" dataDxfId="12"/>
    <tableColumn id="5" xr3:uid="{4E8BE256-A3E9-422C-BA1F-2AC72B8ACD7E}" uniqueName="5" name="Marża" queryTableFieldId="5"/>
    <tableColumn id="6" xr3:uid="{DEDFA1FA-2CB9-4DF8-AF7E-05C0AE219938}" uniqueName="6" name="Aktualny kupon" queryTableFieldId="6"/>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aszewski.eu/blog/catall-program-do-analizy-obligacji-catalyst" TargetMode="External"/><Relationship Id="rId2" Type="http://schemas.openxmlformats.org/officeDocument/2006/relationships/hyperlink" Target="https://laszewski.eu/" TargetMode="External"/><Relationship Id="rId1" Type="http://schemas.openxmlformats.org/officeDocument/2006/relationships/hyperlink" Target="https://gpwcatalyst.pl/notowania-obligacji-obligacje-skarbow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obligacje.pl/pl/narzedzia/wyszukiwarka-obligacji-notowanych"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hyperlink" Target="https://antonilaszewski.blogspot.com/2025/03/iz0831-i-iz0836-atrakcyjne-obligacje-z-catalyst.html"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
  <sheetViews>
    <sheetView tabSelected="1" workbookViewId="0"/>
  </sheetViews>
  <sheetFormatPr defaultRowHeight="15" x14ac:dyDescent="0.25"/>
  <cols>
    <col min="1" max="1" width="40" customWidth="1"/>
    <col min="2" max="2" width="47.7109375" customWidth="1"/>
    <col min="7" max="7" width="10.140625" customWidth="1"/>
    <col min="10" max="10" width="16.7109375" customWidth="1"/>
  </cols>
  <sheetData>
    <row r="1" spans="1:21" x14ac:dyDescent="0.25">
      <c r="A1" s="31" t="s">
        <v>152</v>
      </c>
      <c r="B1" s="33"/>
    </row>
    <row r="2" spans="1:21" ht="14.45" customHeight="1" x14ac:dyDescent="0.25">
      <c r="A2" s="32" t="s">
        <v>119</v>
      </c>
      <c r="B2" s="34">
        <v>20000</v>
      </c>
      <c r="C2" s="19" t="s">
        <v>85</v>
      </c>
      <c r="D2" s="55"/>
      <c r="E2" s="55"/>
      <c r="F2" s="55"/>
      <c r="G2" s="55"/>
      <c r="H2" s="63" t="s">
        <v>163</v>
      </c>
      <c r="I2" s="63"/>
      <c r="J2" s="64"/>
    </row>
    <row r="3" spans="1:21" x14ac:dyDescent="0.25">
      <c r="A3" s="30" t="s">
        <v>118</v>
      </c>
      <c r="B3" s="35">
        <v>0.25</v>
      </c>
      <c r="C3" s="21" t="s">
        <v>86</v>
      </c>
      <c r="H3" s="65"/>
      <c r="I3" s="65"/>
      <c r="J3" s="66"/>
    </row>
    <row r="4" spans="1:21" x14ac:dyDescent="0.25">
      <c r="A4" s="30" t="s">
        <v>153</v>
      </c>
      <c r="B4" s="54">
        <v>365</v>
      </c>
      <c r="C4" s="56" t="s">
        <v>120</v>
      </c>
      <c r="D4" s="57"/>
      <c r="E4" s="57"/>
      <c r="F4" s="57"/>
      <c r="G4" s="57"/>
      <c r="H4" s="67"/>
      <c r="I4" s="67"/>
      <c r="J4" s="68"/>
    </row>
    <row r="5" spans="1:21" x14ac:dyDescent="0.25">
      <c r="A5" s="80" t="s">
        <v>188</v>
      </c>
      <c r="B5" s="81"/>
      <c r="C5" s="36" t="s">
        <v>154</v>
      </c>
      <c r="D5" s="36"/>
      <c r="E5" s="36"/>
      <c r="F5" s="36"/>
      <c r="G5" s="36"/>
      <c r="H5" s="37"/>
      <c r="I5" s="37"/>
      <c r="J5" s="37"/>
      <c r="K5" s="36"/>
      <c r="L5" s="36"/>
      <c r="M5" s="36"/>
      <c r="N5" s="36"/>
      <c r="O5" s="36"/>
      <c r="P5" s="36"/>
      <c r="Q5" s="36"/>
      <c r="R5" s="36"/>
      <c r="S5" s="36"/>
      <c r="T5" s="36"/>
      <c r="U5" s="36"/>
    </row>
    <row r="6" spans="1:21" ht="15" customHeight="1" x14ac:dyDescent="0.25">
      <c r="A6" s="76" t="s">
        <v>160</v>
      </c>
      <c r="B6" s="77"/>
      <c r="C6" s="69" t="s">
        <v>174</v>
      </c>
      <c r="D6" s="69"/>
      <c r="E6" s="69"/>
      <c r="F6" s="69"/>
      <c r="G6" s="69"/>
      <c r="H6" s="69"/>
      <c r="I6" s="69"/>
      <c r="J6" s="69"/>
      <c r="K6" s="69"/>
      <c r="L6" s="69"/>
      <c r="M6" s="69"/>
      <c r="N6" s="69"/>
      <c r="O6" s="69"/>
      <c r="P6" s="69"/>
      <c r="Q6" s="69"/>
      <c r="R6" s="69"/>
      <c r="S6" s="69"/>
      <c r="T6" s="69"/>
      <c r="U6" s="69"/>
    </row>
    <row r="7" spans="1:21" x14ac:dyDescent="0.25">
      <c r="A7" s="74" t="s">
        <v>167</v>
      </c>
      <c r="B7" s="75"/>
      <c r="C7" s="69"/>
      <c r="D7" s="69"/>
      <c r="E7" s="69"/>
      <c r="F7" s="69"/>
      <c r="G7" s="69"/>
      <c r="H7" s="69"/>
      <c r="I7" s="69"/>
      <c r="J7" s="69"/>
      <c r="K7" s="69"/>
      <c r="L7" s="69"/>
      <c r="M7" s="69"/>
      <c r="N7" s="69"/>
      <c r="O7" s="69"/>
      <c r="P7" s="69"/>
      <c r="Q7" s="69"/>
      <c r="R7" s="69"/>
      <c r="S7" s="69"/>
      <c r="T7" s="69"/>
      <c r="U7" s="69"/>
    </row>
    <row r="8" spans="1:21" x14ac:dyDescent="0.25">
      <c r="A8" s="72" t="s">
        <v>158</v>
      </c>
      <c r="B8" s="73"/>
      <c r="C8" s="69" t="s">
        <v>175</v>
      </c>
      <c r="D8" s="69"/>
      <c r="E8" s="69"/>
      <c r="F8" s="69"/>
      <c r="G8" s="69"/>
      <c r="H8" s="69"/>
      <c r="I8" s="69"/>
      <c r="J8" s="69"/>
      <c r="K8" s="69"/>
      <c r="L8" s="69"/>
      <c r="M8" s="69"/>
      <c r="N8" s="69"/>
      <c r="O8" s="69"/>
      <c r="P8" s="69"/>
      <c r="Q8" s="69"/>
      <c r="R8" s="69"/>
      <c r="S8" s="69"/>
      <c r="T8" s="69"/>
      <c r="U8" s="69"/>
    </row>
    <row r="9" spans="1:21" ht="27.75" customHeight="1" x14ac:dyDescent="0.25">
      <c r="A9" s="70" t="s">
        <v>161</v>
      </c>
      <c r="B9" s="71"/>
      <c r="C9" s="69"/>
      <c r="D9" s="69"/>
      <c r="E9" s="69"/>
      <c r="F9" s="69"/>
      <c r="G9" s="69"/>
      <c r="H9" s="69"/>
      <c r="I9" s="69"/>
      <c r="J9" s="69"/>
      <c r="K9" s="69"/>
      <c r="L9" s="69"/>
      <c r="M9" s="69"/>
      <c r="N9" s="69"/>
      <c r="O9" s="69"/>
      <c r="P9" s="69"/>
      <c r="Q9" s="69"/>
      <c r="R9" s="69"/>
      <c r="S9" s="69"/>
      <c r="T9" s="69"/>
      <c r="U9" s="69"/>
    </row>
    <row r="10" spans="1:21" ht="27.75" customHeight="1" x14ac:dyDescent="0.25">
      <c r="A10" s="82" t="s">
        <v>168</v>
      </c>
      <c r="B10" s="73"/>
      <c r="D10" s="109" t="s">
        <v>176</v>
      </c>
      <c r="E10" s="109"/>
      <c r="F10" s="109"/>
      <c r="G10" s="109"/>
      <c r="H10" s="109"/>
      <c r="I10" s="109"/>
      <c r="J10" s="109"/>
      <c r="K10" s="109"/>
      <c r="L10" s="109"/>
      <c r="M10" s="109"/>
      <c r="N10" s="109"/>
    </row>
    <row r="11" spans="1:21" ht="72.599999999999994" customHeight="1" x14ac:dyDescent="0.25">
      <c r="A11" s="82" t="s">
        <v>165</v>
      </c>
      <c r="B11" s="83"/>
      <c r="D11" s="109"/>
      <c r="E11" s="109"/>
      <c r="F11" s="109"/>
      <c r="G11" s="109"/>
      <c r="H11" s="109"/>
      <c r="I11" s="109"/>
      <c r="J11" s="109"/>
      <c r="K11" s="109"/>
      <c r="L11" s="109"/>
      <c r="M11" s="109"/>
      <c r="N11" s="109"/>
    </row>
    <row r="12" spans="1:21" ht="57.6" customHeight="1" x14ac:dyDescent="0.25">
      <c r="A12" s="84" t="s">
        <v>169</v>
      </c>
      <c r="B12" s="85"/>
      <c r="D12" s="78" t="s">
        <v>191</v>
      </c>
      <c r="E12" s="78"/>
      <c r="F12" s="78"/>
      <c r="G12" s="78"/>
      <c r="H12" s="86" t="s">
        <v>192</v>
      </c>
      <c r="I12" s="86"/>
      <c r="J12" s="86"/>
      <c r="K12" s="86"/>
      <c r="L12" s="86"/>
      <c r="M12" s="86"/>
      <c r="N12" s="86"/>
      <c r="O12" s="86"/>
      <c r="P12" s="86"/>
    </row>
    <row r="13" spans="1:21" ht="27.75" customHeight="1" x14ac:dyDescent="0.25">
      <c r="A13" s="2"/>
    </row>
    <row r="14" spans="1:21" x14ac:dyDescent="0.25">
      <c r="A14" t="s">
        <v>170</v>
      </c>
    </row>
    <row r="15" spans="1:21" x14ac:dyDescent="0.25">
      <c r="A15" t="s">
        <v>171</v>
      </c>
    </row>
    <row r="16" spans="1:21" x14ac:dyDescent="0.25">
      <c r="A16" t="s">
        <v>155</v>
      </c>
    </row>
    <row r="17" spans="1:19" x14ac:dyDescent="0.25">
      <c r="A17" t="s">
        <v>172</v>
      </c>
    </row>
    <row r="18" spans="1:19" x14ac:dyDescent="0.25">
      <c r="A18" t="s">
        <v>156</v>
      </c>
    </row>
    <row r="19" spans="1:19" x14ac:dyDescent="0.25">
      <c r="A19" t="s">
        <v>173</v>
      </c>
    </row>
    <row r="21" spans="1:19" ht="15" customHeight="1" x14ac:dyDescent="0.25">
      <c r="A21" s="79" t="s">
        <v>177</v>
      </c>
      <c r="B21" s="79"/>
      <c r="C21" s="79"/>
      <c r="D21" s="79"/>
      <c r="E21" s="79"/>
      <c r="F21" s="79"/>
      <c r="G21" s="79"/>
      <c r="H21" s="79"/>
      <c r="I21" s="79"/>
      <c r="J21" s="79"/>
      <c r="K21" s="79"/>
      <c r="L21" s="79"/>
      <c r="M21" s="79"/>
      <c r="N21" s="79"/>
      <c r="O21" s="79"/>
      <c r="P21" s="79"/>
      <c r="Q21" s="79"/>
      <c r="R21" s="79"/>
      <c r="S21" s="79"/>
    </row>
    <row r="22" spans="1:19" x14ac:dyDescent="0.25">
      <c r="A22" s="79"/>
      <c r="B22" s="79"/>
      <c r="C22" s="79"/>
      <c r="D22" s="79"/>
      <c r="E22" s="79"/>
      <c r="F22" s="79"/>
      <c r="G22" s="79"/>
      <c r="H22" s="79"/>
      <c r="I22" s="79"/>
      <c r="J22" s="79"/>
      <c r="K22" s="79"/>
      <c r="L22" s="79"/>
      <c r="M22" s="79"/>
      <c r="N22" s="79"/>
      <c r="O22" s="79"/>
      <c r="P22" s="79"/>
      <c r="Q22" s="79"/>
      <c r="R22" s="79"/>
      <c r="S22" s="79"/>
    </row>
    <row r="23" spans="1:19" x14ac:dyDescent="0.25">
      <c r="A23" s="79"/>
      <c r="B23" s="79"/>
      <c r="C23" s="79"/>
      <c r="D23" s="79"/>
      <c r="E23" s="79"/>
      <c r="F23" s="79"/>
      <c r="G23" s="79"/>
      <c r="H23" s="79"/>
      <c r="I23" s="79"/>
      <c r="J23" s="79"/>
      <c r="K23" s="79"/>
      <c r="L23" s="79"/>
      <c r="M23" s="79"/>
      <c r="N23" s="79"/>
      <c r="O23" s="79"/>
      <c r="P23" s="79"/>
      <c r="Q23" s="79"/>
      <c r="R23" s="79"/>
      <c r="S23" s="79"/>
    </row>
    <row r="24" spans="1:19" x14ac:dyDescent="0.25">
      <c r="A24" s="79"/>
      <c r="B24" s="79"/>
      <c r="C24" s="79"/>
      <c r="D24" s="79"/>
      <c r="E24" s="79"/>
      <c r="F24" s="79"/>
      <c r="G24" s="79"/>
      <c r="H24" s="79"/>
      <c r="I24" s="79"/>
      <c r="J24" s="79"/>
      <c r="K24" s="79"/>
      <c r="L24" s="79"/>
      <c r="M24" s="79"/>
      <c r="N24" s="79"/>
      <c r="O24" s="79"/>
      <c r="P24" s="79"/>
      <c r="Q24" s="79"/>
      <c r="R24" s="79"/>
      <c r="S24" s="79"/>
    </row>
    <row r="25" spans="1:19" x14ac:dyDescent="0.25">
      <c r="A25" s="79"/>
      <c r="B25" s="79"/>
      <c r="C25" s="79"/>
      <c r="D25" s="79"/>
      <c r="E25" s="79"/>
      <c r="F25" s="79"/>
      <c r="G25" s="79"/>
      <c r="H25" s="79"/>
      <c r="I25" s="79"/>
      <c r="J25" s="79"/>
      <c r="K25" s="79"/>
      <c r="L25" s="79"/>
      <c r="M25" s="79"/>
      <c r="N25" s="79"/>
      <c r="O25" s="79"/>
      <c r="P25" s="79"/>
      <c r="Q25" s="79"/>
      <c r="R25" s="79"/>
      <c r="S25" s="79"/>
    </row>
    <row r="26" spans="1:19" x14ac:dyDescent="0.25">
      <c r="A26" s="79"/>
      <c r="B26" s="79"/>
      <c r="C26" s="79"/>
      <c r="D26" s="79"/>
      <c r="E26" s="79"/>
      <c r="F26" s="79"/>
      <c r="G26" s="79"/>
      <c r="H26" s="79"/>
      <c r="I26" s="79"/>
      <c r="J26" s="79"/>
      <c r="K26" s="79"/>
      <c r="L26" s="79"/>
      <c r="M26" s="79"/>
      <c r="N26" s="79"/>
      <c r="O26" s="79"/>
      <c r="P26" s="79"/>
      <c r="Q26" s="79"/>
      <c r="R26" s="79"/>
      <c r="S26" s="79"/>
    </row>
    <row r="27" spans="1:19" x14ac:dyDescent="0.25">
      <c r="A27" s="79"/>
      <c r="B27" s="79"/>
      <c r="C27" s="79"/>
      <c r="D27" s="79"/>
      <c r="E27" s="79"/>
      <c r="F27" s="79"/>
      <c r="G27" s="79"/>
      <c r="H27" s="79"/>
      <c r="I27" s="79"/>
      <c r="J27" s="79"/>
      <c r="K27" s="79"/>
      <c r="L27" s="79"/>
      <c r="M27" s="79"/>
      <c r="N27" s="79"/>
      <c r="O27" s="79"/>
      <c r="P27" s="79"/>
      <c r="Q27" s="79"/>
      <c r="R27" s="79"/>
      <c r="S27" s="79"/>
    </row>
    <row r="28" spans="1:19" x14ac:dyDescent="0.25">
      <c r="A28" s="79"/>
      <c r="B28" s="79"/>
      <c r="C28" s="79"/>
      <c r="D28" s="79"/>
      <c r="E28" s="79"/>
      <c r="F28" s="79"/>
      <c r="G28" s="79"/>
      <c r="H28" s="79"/>
      <c r="I28" s="79"/>
      <c r="J28" s="79"/>
      <c r="K28" s="79"/>
      <c r="L28" s="79"/>
      <c r="M28" s="79"/>
      <c r="N28" s="79"/>
      <c r="O28" s="79"/>
      <c r="P28" s="79"/>
      <c r="Q28" s="79"/>
      <c r="R28" s="79"/>
      <c r="S28" s="79"/>
    </row>
  </sheetData>
  <mergeCells count="15">
    <mergeCell ref="D12:G12"/>
    <mergeCell ref="C8:U9"/>
    <mergeCell ref="A21:S28"/>
    <mergeCell ref="A5:B5"/>
    <mergeCell ref="A10:B10"/>
    <mergeCell ref="A11:B11"/>
    <mergeCell ref="A12:B12"/>
    <mergeCell ref="D10:N11"/>
    <mergeCell ref="H12:P12"/>
    <mergeCell ref="H2:J4"/>
    <mergeCell ref="C6:U7"/>
    <mergeCell ref="A9:B9"/>
    <mergeCell ref="A8:B8"/>
    <mergeCell ref="A7:B7"/>
    <mergeCell ref="A6:B6"/>
  </mergeCells>
  <dataValidations count="1">
    <dataValidation type="list" allowBlank="1" showInputMessage="1" showErrorMessage="1" sqref="A5:B5" xr:uid="{9B18C98F-BAAE-4B67-9FBC-56A5033441F6}">
      <formula1>"Oblicz YTM w oparciu o aktualne oprocentowanie,Wkleiłem tabelę z Obligacje.pl – pokaż YTM obliczone na marżach/stałym oprocentowaniu"</formula1>
    </dataValidation>
  </dataValidations>
  <hyperlinks>
    <hyperlink ref="A7" r:id="rId1" display="1. Pobierz dane z tego linku: wybierz „Pobierz pełną liste (XLSX)” po czym zrób to samo dla korporacyjnych" xr:uid="{702E36F3-5741-448B-97D6-EFEEEE606D61}"/>
    <hyperlink ref="D12:G12" r:id="rId2" display="https://laszewski.eu/" xr:uid="{8BC7D4CE-F879-4FDA-93A1-F8B0B029E585}"/>
    <hyperlink ref="H12:P12" r:id="rId3" display="https://laszewski.eu/blog/catall-program-do-analizy-obligacji-catalyst" xr:uid="{7901D3BC-2EB0-4532-958A-D99660F2DB48}"/>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114A-42C4-42C8-A840-CFCF28C4C6C7}">
  <dimension ref="A1:F39"/>
  <sheetViews>
    <sheetView workbookViewId="0">
      <selection activeCell="C34" sqref="C34"/>
    </sheetView>
  </sheetViews>
  <sheetFormatPr defaultRowHeight="15" x14ac:dyDescent="0.25"/>
  <cols>
    <col min="1" max="1" width="17.42578125" customWidth="1"/>
    <col min="2" max="2" width="15.7109375" customWidth="1"/>
    <col min="4" max="4" width="39.42578125" customWidth="1"/>
  </cols>
  <sheetData>
    <row r="1" spans="1:6" x14ac:dyDescent="0.25">
      <c r="A1" t="s">
        <v>0</v>
      </c>
      <c r="B1" t="s">
        <v>116</v>
      </c>
      <c r="C1" s="1" t="s">
        <v>1</v>
      </c>
      <c r="D1" t="s">
        <v>2</v>
      </c>
      <c r="F1" t="s">
        <v>164</v>
      </c>
    </row>
    <row r="2" spans="1:6" x14ac:dyDescent="0.25">
      <c r="A2" t="s">
        <v>3</v>
      </c>
      <c r="B2" t="s">
        <v>4</v>
      </c>
      <c r="C2" s="1"/>
      <c r="D2" s="2"/>
      <c r="F2" t="s">
        <v>178</v>
      </c>
    </row>
    <row r="3" spans="1:6" x14ac:dyDescent="0.25">
      <c r="A3" t="s">
        <v>5</v>
      </c>
      <c r="B3" t="s">
        <v>6</v>
      </c>
      <c r="C3" s="1"/>
      <c r="D3" s="2"/>
      <c r="F3" t="s">
        <v>166</v>
      </c>
    </row>
    <row r="4" spans="1:6" x14ac:dyDescent="0.25">
      <c r="A4" t="s">
        <v>7</v>
      </c>
      <c r="B4" t="s">
        <v>8</v>
      </c>
      <c r="C4" s="1"/>
      <c r="D4" s="2"/>
      <c r="F4" t="s">
        <v>185</v>
      </c>
    </row>
    <row r="5" spans="1:6" x14ac:dyDescent="0.25">
      <c r="A5" t="s">
        <v>9</v>
      </c>
      <c r="B5" t="s">
        <v>10</v>
      </c>
      <c r="C5" s="1"/>
      <c r="D5" s="2"/>
    </row>
    <row r="6" spans="1:6" x14ac:dyDescent="0.25">
      <c r="A6" t="s">
        <v>11</v>
      </c>
      <c r="B6" t="s">
        <v>11</v>
      </c>
      <c r="C6" s="47"/>
      <c r="D6" s="2"/>
    </row>
    <row r="7" spans="1:6" x14ac:dyDescent="0.25">
      <c r="A7" t="s">
        <v>12</v>
      </c>
      <c r="B7" t="s">
        <v>13</v>
      </c>
      <c r="C7" s="1"/>
      <c r="D7" s="2"/>
    </row>
    <row r="8" spans="1:6" x14ac:dyDescent="0.25">
      <c r="A8" t="s">
        <v>14</v>
      </c>
      <c r="B8" t="s">
        <v>15</v>
      </c>
      <c r="C8" s="1"/>
      <c r="D8" s="2"/>
    </row>
    <row r="9" spans="1:6" x14ac:dyDescent="0.25">
      <c r="A9" t="s">
        <v>16</v>
      </c>
      <c r="B9" t="s">
        <v>17</v>
      </c>
      <c r="C9" s="1"/>
      <c r="D9" s="2"/>
    </row>
    <row r="10" spans="1:6" x14ac:dyDescent="0.25">
      <c r="A10" t="s">
        <v>18</v>
      </c>
      <c r="B10" t="s">
        <v>19</v>
      </c>
      <c r="C10" s="1"/>
      <c r="D10" s="2"/>
    </row>
    <row r="11" spans="1:6" x14ac:dyDescent="0.25">
      <c r="A11" t="s">
        <v>20</v>
      </c>
      <c r="B11" t="s">
        <v>21</v>
      </c>
      <c r="C11" s="1"/>
      <c r="D11" s="2"/>
    </row>
    <row r="12" spans="1:6" x14ac:dyDescent="0.25">
      <c r="A12" s="1" t="s">
        <v>22</v>
      </c>
      <c r="B12" t="s">
        <v>23</v>
      </c>
      <c r="C12" s="1"/>
      <c r="D12" s="2"/>
    </row>
    <row r="13" spans="1:6" x14ac:dyDescent="0.25">
      <c r="A13" t="s">
        <v>24</v>
      </c>
      <c r="B13" t="s">
        <v>25</v>
      </c>
      <c r="C13" s="1"/>
      <c r="D13" s="2"/>
    </row>
    <row r="14" spans="1:6" x14ac:dyDescent="0.25">
      <c r="A14" t="s">
        <v>26</v>
      </c>
      <c r="B14" t="s">
        <v>27</v>
      </c>
      <c r="C14" s="1"/>
      <c r="D14" s="2"/>
    </row>
    <row r="15" spans="1:6" x14ac:dyDescent="0.25">
      <c r="A15" t="s">
        <v>28</v>
      </c>
      <c r="B15" t="s">
        <v>29</v>
      </c>
      <c r="C15" s="1"/>
      <c r="D15" s="2"/>
    </row>
    <row r="16" spans="1:6" x14ac:dyDescent="0.25">
      <c r="A16" t="s">
        <v>30</v>
      </c>
      <c r="B16" t="s">
        <v>31</v>
      </c>
      <c r="C16" s="1"/>
      <c r="D16" s="2"/>
    </row>
    <row r="17" spans="1:4" x14ac:dyDescent="0.25">
      <c r="A17" t="s">
        <v>32</v>
      </c>
      <c r="B17" t="s">
        <v>33</v>
      </c>
      <c r="C17" s="1"/>
      <c r="D17" s="2"/>
    </row>
    <row r="18" spans="1:4" x14ac:dyDescent="0.25">
      <c r="A18" t="s">
        <v>34</v>
      </c>
      <c r="B18" t="s">
        <v>35</v>
      </c>
      <c r="C18" s="1"/>
      <c r="D18" s="2"/>
    </row>
    <row r="19" spans="1:4" x14ac:dyDescent="0.25">
      <c r="A19" t="s">
        <v>36</v>
      </c>
      <c r="B19" t="s">
        <v>37</v>
      </c>
      <c r="C19" s="1"/>
      <c r="D19" s="2"/>
    </row>
    <row r="20" spans="1:4" x14ac:dyDescent="0.25">
      <c r="A20" t="s">
        <v>38</v>
      </c>
      <c r="B20" t="s">
        <v>39</v>
      </c>
      <c r="C20" s="1"/>
      <c r="D20" s="2"/>
    </row>
    <row r="21" spans="1:4" x14ac:dyDescent="0.25">
      <c r="A21" t="s">
        <v>40</v>
      </c>
      <c r="B21" t="s">
        <v>41</v>
      </c>
      <c r="C21" s="1"/>
      <c r="D21" s="2"/>
    </row>
    <row r="22" spans="1:4" x14ac:dyDescent="0.25">
      <c r="A22" t="s">
        <v>42</v>
      </c>
      <c r="B22" t="s">
        <v>159</v>
      </c>
      <c r="C22" s="1"/>
      <c r="D22" s="2"/>
    </row>
    <row r="23" spans="1:4" x14ac:dyDescent="0.25">
      <c r="A23" t="s">
        <v>43</v>
      </c>
      <c r="B23" t="s">
        <v>44</v>
      </c>
      <c r="C23" s="1"/>
      <c r="D23" s="2"/>
    </row>
    <row r="24" spans="1:4" x14ac:dyDescent="0.25">
      <c r="A24" t="s">
        <v>45</v>
      </c>
      <c r="B24" t="s">
        <v>46</v>
      </c>
      <c r="C24" s="1"/>
      <c r="D24" s="2"/>
    </row>
    <row r="25" spans="1:4" x14ac:dyDescent="0.25">
      <c r="A25" t="s">
        <v>47</v>
      </c>
      <c r="B25" t="s">
        <v>48</v>
      </c>
      <c r="C25" s="1"/>
      <c r="D25" s="2"/>
    </row>
    <row r="26" spans="1:4" x14ac:dyDescent="0.25">
      <c r="A26" t="s">
        <v>49</v>
      </c>
      <c r="B26" t="s">
        <v>50</v>
      </c>
      <c r="C26" s="1"/>
      <c r="D26" s="2"/>
    </row>
    <row r="27" spans="1:4" x14ac:dyDescent="0.25">
      <c r="A27" t="s">
        <v>51</v>
      </c>
      <c r="B27" t="s">
        <v>52</v>
      </c>
      <c r="C27" s="1"/>
      <c r="D27" s="2"/>
    </row>
    <row r="28" spans="1:4" x14ac:dyDescent="0.25">
      <c r="A28" t="s">
        <v>53</v>
      </c>
      <c r="B28" t="s">
        <v>54</v>
      </c>
      <c r="C28" s="1"/>
      <c r="D28" s="2"/>
    </row>
    <row r="29" spans="1:4" x14ac:dyDescent="0.25">
      <c r="A29" t="s">
        <v>55</v>
      </c>
      <c r="B29" t="s">
        <v>56</v>
      </c>
      <c r="C29" s="1"/>
      <c r="D29" s="2"/>
    </row>
    <row r="30" spans="1:4" x14ac:dyDescent="0.25">
      <c r="A30" t="s">
        <v>57</v>
      </c>
      <c r="B30" t="s">
        <v>58</v>
      </c>
      <c r="C30" s="1"/>
      <c r="D30" s="2"/>
    </row>
    <row r="31" spans="1:4" x14ac:dyDescent="0.25">
      <c r="A31" t="s">
        <v>59</v>
      </c>
      <c r="B31" t="s">
        <v>59</v>
      </c>
      <c r="C31" s="47"/>
      <c r="D31" s="2"/>
    </row>
    <row r="32" spans="1:4" x14ac:dyDescent="0.25">
      <c r="A32" t="s">
        <v>60</v>
      </c>
      <c r="B32" t="s">
        <v>61</v>
      </c>
      <c r="C32" s="1"/>
      <c r="D32" s="2"/>
    </row>
    <row r="33" spans="1:4" x14ac:dyDescent="0.25">
      <c r="A33" t="s">
        <v>62</v>
      </c>
      <c r="B33" t="s">
        <v>63</v>
      </c>
      <c r="C33" s="1"/>
      <c r="D33" s="2"/>
    </row>
    <row r="34" spans="1:4" x14ac:dyDescent="0.25">
      <c r="A34" t="s">
        <v>64</v>
      </c>
      <c r="B34" t="s">
        <v>65</v>
      </c>
      <c r="C34" s="1"/>
      <c r="D34" s="2"/>
    </row>
    <row r="35" spans="1:4" x14ac:dyDescent="0.25">
      <c r="A35" t="s">
        <v>66</v>
      </c>
      <c r="B35" t="s">
        <v>67</v>
      </c>
      <c r="C35" s="1"/>
      <c r="D35" s="2"/>
    </row>
    <row r="36" spans="1:4" x14ac:dyDescent="0.25">
      <c r="A36" t="s">
        <v>68</v>
      </c>
      <c r="B36" t="s">
        <v>69</v>
      </c>
      <c r="C36" s="1"/>
      <c r="D36" s="2"/>
    </row>
    <row r="37" spans="1:4" x14ac:dyDescent="0.25">
      <c r="A37" t="s">
        <v>70</v>
      </c>
      <c r="B37" t="s">
        <v>71</v>
      </c>
      <c r="C37" s="1"/>
      <c r="D37" s="2"/>
    </row>
    <row r="38" spans="1:4" x14ac:dyDescent="0.25">
      <c r="A38" t="s">
        <v>72</v>
      </c>
      <c r="B38" t="s">
        <v>72</v>
      </c>
      <c r="C38" s="1"/>
      <c r="D38" s="2"/>
    </row>
    <row r="39" spans="1:4" x14ac:dyDescent="0.25">
      <c r="A39" t="s">
        <v>73</v>
      </c>
      <c r="B39" t="s">
        <v>74</v>
      </c>
      <c r="C39" s="1"/>
      <c r="D39" s="2"/>
    </row>
  </sheetData>
  <conditionalFormatting sqref="A1:A39">
    <cfRule type="duplicateValues" dxfId="11" priority="24"/>
  </conditionalFormatting>
  <conditionalFormatting sqref="A1:A1048576">
    <cfRule type="duplicateValues" dxfId="10" priority="2"/>
  </conditionalFormatting>
  <conditionalFormatting sqref="B1:B39">
    <cfRule type="duplicateValues" dxfId="9" priority="29"/>
    <cfRule type="duplicateValues" dxfId="8" priority="30"/>
  </conditionalFormatting>
  <conditionalFormatting sqref="B1:B1048576">
    <cfRule type="duplicateValues" dxfId="7" priority="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22B9-2278-4285-BB11-0638EBE76FA2}">
  <dimension ref="A1:E2"/>
  <sheetViews>
    <sheetView workbookViewId="0">
      <selection activeCell="C7" sqref="C7"/>
    </sheetView>
  </sheetViews>
  <sheetFormatPr defaultRowHeight="15" x14ac:dyDescent="0.25"/>
  <cols>
    <col min="1" max="1" width="13.7109375" customWidth="1"/>
    <col min="2" max="2" width="33.140625" style="2" customWidth="1"/>
    <col min="3" max="3" width="15.7109375" customWidth="1"/>
  </cols>
  <sheetData>
    <row r="1" spans="1:5" x14ac:dyDescent="0.25">
      <c r="A1" s="3" t="s">
        <v>75</v>
      </c>
      <c r="B1" s="4" t="s">
        <v>76</v>
      </c>
      <c r="C1" t="s">
        <v>77</v>
      </c>
      <c r="E1" t="s">
        <v>184</v>
      </c>
    </row>
    <row r="2" spans="1:5" ht="48" customHeight="1" x14ac:dyDescent="0.25">
      <c r="A2" t="s">
        <v>78</v>
      </c>
      <c r="B2" s="2" t="s">
        <v>151</v>
      </c>
      <c r="E2" s="61" t="s">
        <v>185</v>
      </c>
    </row>
  </sheetData>
  <conditionalFormatting sqref="A1">
    <cfRule type="duplicateValues" dxfId="6" priority="2"/>
  </conditionalFormatting>
  <conditionalFormatting sqref="A1:A1048576">
    <cfRule type="duplicateValues" dxfId="5" priority="1"/>
  </conditionalFormatting>
  <pageMargins left="0.7" right="0.7" top="0.75" bottom="0.75" header="0.3" footer="0.3"/>
  <pageSetup paperSize="9" orientation="portrait" horizontalDpi="0"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2C38C-EBD5-4E7D-9DCD-8F26F625F826}">
  <dimension ref="A1:M885"/>
  <sheetViews>
    <sheetView workbookViewId="0">
      <selection activeCell="F18" sqref="F18"/>
    </sheetView>
  </sheetViews>
  <sheetFormatPr defaultRowHeight="15" x14ac:dyDescent="0.25"/>
  <cols>
    <col min="5" max="5" width="10.140625" style="29" customWidth="1"/>
    <col min="6" max="6" width="9.28515625" customWidth="1"/>
    <col min="7" max="7" width="16.85546875" customWidth="1"/>
    <col min="8" max="8" width="56.5703125" customWidth="1"/>
    <col min="10" max="10" width="17" customWidth="1"/>
  </cols>
  <sheetData>
    <row r="1" spans="1:13" x14ac:dyDescent="0.25">
      <c r="A1" t="s">
        <v>141</v>
      </c>
      <c r="B1" t="s">
        <v>79</v>
      </c>
      <c r="C1" s="6">
        <v>46787</v>
      </c>
      <c r="D1" t="s">
        <v>142</v>
      </c>
      <c r="E1" s="29">
        <v>4.8</v>
      </c>
      <c r="F1" t="s">
        <v>157</v>
      </c>
      <c r="H1" t="s">
        <v>179</v>
      </c>
    </row>
    <row r="2" spans="1:13" x14ac:dyDescent="0.25">
      <c r="C2" s="6"/>
      <c r="H2" s="25" t="s">
        <v>140</v>
      </c>
    </row>
    <row r="3" spans="1:13" x14ac:dyDescent="0.25">
      <c r="C3" s="6"/>
      <c r="H3" t="s">
        <v>180</v>
      </c>
    </row>
    <row r="4" spans="1:13" x14ac:dyDescent="0.25">
      <c r="C4" s="6"/>
      <c r="H4" t="s">
        <v>185</v>
      </c>
    </row>
    <row r="5" spans="1:13" x14ac:dyDescent="0.25">
      <c r="C5" s="6"/>
    </row>
    <row r="6" spans="1:13" x14ac:dyDescent="0.25">
      <c r="C6" s="6"/>
    </row>
    <row r="7" spans="1:13" x14ac:dyDescent="0.25">
      <c r="C7" s="6"/>
    </row>
    <row r="8" spans="1:13" x14ac:dyDescent="0.25">
      <c r="C8" s="6"/>
    </row>
    <row r="9" spans="1:13" x14ac:dyDescent="0.25">
      <c r="C9" s="6"/>
      <c r="F9" s="28"/>
      <c r="G9" s="6"/>
      <c r="I9" s="26"/>
    </row>
    <row r="10" spans="1:13" x14ac:dyDescent="0.25">
      <c r="C10" s="6"/>
      <c r="G10" s="6"/>
      <c r="I10" s="26"/>
    </row>
    <row r="11" spans="1:13" x14ac:dyDescent="0.25">
      <c r="C11" s="6"/>
      <c r="G11" s="6"/>
      <c r="I11" s="26"/>
    </row>
    <row r="12" spans="1:13" x14ac:dyDescent="0.25">
      <c r="C12" s="6"/>
      <c r="G12" s="6"/>
      <c r="I12" s="26"/>
    </row>
    <row r="13" spans="1:13" x14ac:dyDescent="0.25">
      <c r="C13" s="6"/>
      <c r="F13" s="28"/>
      <c r="G13" s="6"/>
      <c r="K13" s="6"/>
      <c r="M13" s="29"/>
    </row>
    <row r="14" spans="1:13" x14ac:dyDescent="0.25">
      <c r="C14" s="6"/>
      <c r="F14" s="28"/>
      <c r="G14" s="6"/>
      <c r="I14" s="27"/>
    </row>
    <row r="15" spans="1:13" x14ac:dyDescent="0.25">
      <c r="C15" s="6"/>
      <c r="G15" s="6"/>
      <c r="I15" s="27"/>
    </row>
    <row r="16" spans="1:13" x14ac:dyDescent="0.25">
      <c r="C16" s="6"/>
      <c r="G16" s="6"/>
      <c r="I16" s="26"/>
    </row>
    <row r="17" spans="3:10" x14ac:dyDescent="0.25">
      <c r="C17" s="6"/>
      <c r="G17" s="6"/>
      <c r="I17" s="27"/>
      <c r="J17" s="28"/>
    </row>
    <row r="18" spans="3:10" x14ac:dyDescent="0.25">
      <c r="C18" s="6"/>
      <c r="G18" s="6"/>
      <c r="I18" s="27"/>
    </row>
    <row r="19" spans="3:10" x14ac:dyDescent="0.25">
      <c r="C19" s="6"/>
      <c r="G19" s="6"/>
    </row>
    <row r="20" spans="3:10" x14ac:dyDescent="0.25">
      <c r="C20" s="6"/>
      <c r="G20" s="6"/>
    </row>
    <row r="21" spans="3:10" x14ac:dyDescent="0.25">
      <c r="C21" s="6"/>
      <c r="G21" s="6"/>
      <c r="I21" s="26"/>
    </row>
    <row r="22" spans="3:10" x14ac:dyDescent="0.25">
      <c r="C22" s="6"/>
      <c r="G22" s="6"/>
      <c r="J22" s="28"/>
    </row>
    <row r="23" spans="3:10" x14ac:dyDescent="0.25">
      <c r="C23" s="6"/>
      <c r="F23" s="28"/>
      <c r="G23" s="6"/>
      <c r="I23" s="26"/>
    </row>
    <row r="24" spans="3:10" x14ac:dyDescent="0.25">
      <c r="C24" s="6"/>
      <c r="G24" s="6"/>
      <c r="I24" s="26"/>
    </row>
    <row r="25" spans="3:10" x14ac:dyDescent="0.25">
      <c r="C25" s="6"/>
      <c r="G25" s="6"/>
      <c r="I25" s="26"/>
    </row>
    <row r="26" spans="3:10" x14ac:dyDescent="0.25">
      <c r="C26" s="6"/>
      <c r="G26" s="6"/>
      <c r="I26" s="26"/>
    </row>
    <row r="27" spans="3:10" x14ac:dyDescent="0.25">
      <c r="C27" s="6"/>
      <c r="F27" s="28"/>
      <c r="G27" s="6"/>
      <c r="I27" s="26"/>
    </row>
    <row r="28" spans="3:10" x14ac:dyDescent="0.25">
      <c r="C28" s="6"/>
      <c r="G28" s="6"/>
      <c r="I28" s="27"/>
    </row>
    <row r="29" spans="3:10" x14ac:dyDescent="0.25">
      <c r="C29" s="6"/>
      <c r="F29" s="28"/>
      <c r="G29" s="6"/>
      <c r="I29" s="26"/>
    </row>
    <row r="30" spans="3:10" x14ac:dyDescent="0.25">
      <c r="C30" s="6"/>
      <c r="G30" s="6"/>
      <c r="I30" s="27"/>
    </row>
    <row r="31" spans="3:10" x14ac:dyDescent="0.25">
      <c r="C31" s="6"/>
      <c r="G31" s="6"/>
      <c r="I31" s="26"/>
      <c r="J31" s="28"/>
    </row>
    <row r="32" spans="3:10" x14ac:dyDescent="0.25">
      <c r="C32" s="6"/>
      <c r="G32" s="6"/>
      <c r="I32" s="27"/>
    </row>
    <row r="33" spans="3:10" x14ac:dyDescent="0.25">
      <c r="C33" s="6"/>
      <c r="G33" s="6"/>
      <c r="I33" s="26"/>
    </row>
    <row r="34" spans="3:10" x14ac:dyDescent="0.25">
      <c r="C34" s="6"/>
      <c r="G34" s="6"/>
      <c r="I34" s="26"/>
    </row>
    <row r="35" spans="3:10" x14ac:dyDescent="0.25">
      <c r="C35" s="6"/>
      <c r="G35" s="6"/>
      <c r="J35" s="28"/>
    </row>
    <row r="36" spans="3:10" x14ac:dyDescent="0.25">
      <c r="C36" s="6"/>
      <c r="G36" s="6"/>
    </row>
    <row r="37" spans="3:10" x14ac:dyDescent="0.25">
      <c r="C37" s="6"/>
      <c r="G37" s="6"/>
    </row>
    <row r="38" spans="3:10" x14ac:dyDescent="0.25">
      <c r="C38" s="6"/>
      <c r="F38" s="28"/>
      <c r="G38" s="6"/>
      <c r="I38" s="27"/>
    </row>
    <row r="39" spans="3:10" x14ac:dyDescent="0.25">
      <c r="C39" s="6"/>
      <c r="G39" s="6"/>
    </row>
    <row r="40" spans="3:10" x14ac:dyDescent="0.25">
      <c r="C40" s="6"/>
      <c r="G40" s="6"/>
      <c r="I40" s="27"/>
    </row>
    <row r="41" spans="3:10" x14ac:dyDescent="0.25">
      <c r="C41" s="6"/>
      <c r="G41" s="6"/>
    </row>
    <row r="42" spans="3:10" x14ac:dyDescent="0.25">
      <c r="C42" s="6"/>
      <c r="G42" s="6"/>
      <c r="I42" s="27"/>
    </row>
    <row r="43" spans="3:10" x14ac:dyDescent="0.25">
      <c r="C43" s="6"/>
      <c r="G43" s="6"/>
    </row>
    <row r="44" spans="3:10" x14ac:dyDescent="0.25">
      <c r="C44" s="6"/>
      <c r="G44" s="6"/>
      <c r="I44" s="26"/>
    </row>
    <row r="45" spans="3:10" x14ac:dyDescent="0.25">
      <c r="C45" s="6"/>
      <c r="G45" s="6"/>
      <c r="I45" s="27"/>
    </row>
    <row r="46" spans="3:10" x14ac:dyDescent="0.25">
      <c r="C46" s="6"/>
      <c r="G46" s="6"/>
      <c r="J46" s="28"/>
    </row>
    <row r="47" spans="3:10" x14ac:dyDescent="0.25">
      <c r="C47" s="6"/>
      <c r="G47" s="6"/>
      <c r="I47" s="27"/>
    </row>
    <row r="48" spans="3:10" x14ac:dyDescent="0.25">
      <c r="C48" s="6"/>
      <c r="G48" s="6"/>
    </row>
    <row r="49" spans="3:10" x14ac:dyDescent="0.25">
      <c r="C49" s="6"/>
      <c r="G49" s="6"/>
      <c r="I49" s="26"/>
    </row>
    <row r="50" spans="3:10" x14ac:dyDescent="0.25">
      <c r="C50" s="6"/>
      <c r="G50" s="6"/>
      <c r="I50" s="26"/>
    </row>
    <row r="51" spans="3:10" x14ac:dyDescent="0.25">
      <c r="C51" s="6"/>
      <c r="G51" s="6"/>
      <c r="I51" s="27"/>
    </row>
    <row r="52" spans="3:10" x14ac:dyDescent="0.25">
      <c r="C52" s="6"/>
      <c r="F52" s="28"/>
      <c r="G52" s="6"/>
      <c r="I52" s="27"/>
    </row>
    <row r="53" spans="3:10" x14ac:dyDescent="0.25">
      <c r="C53" s="6"/>
      <c r="F53" s="28"/>
      <c r="G53" s="6"/>
      <c r="I53" s="27"/>
    </row>
    <row r="54" spans="3:10" x14ac:dyDescent="0.25">
      <c r="C54" s="6"/>
      <c r="G54" s="6"/>
      <c r="I54" s="26"/>
    </row>
    <row r="55" spans="3:10" x14ac:dyDescent="0.25">
      <c r="C55" s="6"/>
      <c r="G55" s="6"/>
      <c r="I55" s="26"/>
    </row>
    <row r="56" spans="3:10" x14ac:dyDescent="0.25">
      <c r="C56" s="6"/>
      <c r="G56" s="6"/>
      <c r="I56" s="26"/>
    </row>
    <row r="57" spans="3:10" x14ac:dyDescent="0.25">
      <c r="C57" s="6"/>
      <c r="G57" s="6"/>
      <c r="I57" s="26"/>
    </row>
    <row r="58" spans="3:10" x14ac:dyDescent="0.25">
      <c r="C58" s="6"/>
      <c r="G58" s="6"/>
      <c r="I58" s="26"/>
    </row>
    <row r="59" spans="3:10" x14ac:dyDescent="0.25">
      <c r="C59" s="6"/>
      <c r="G59" s="6"/>
    </row>
    <row r="60" spans="3:10" x14ac:dyDescent="0.25">
      <c r="C60" s="6"/>
      <c r="G60" s="6"/>
      <c r="J60" s="28"/>
    </row>
    <row r="61" spans="3:10" x14ac:dyDescent="0.25">
      <c r="C61" s="6"/>
      <c r="F61" s="28"/>
      <c r="G61" s="6"/>
      <c r="I61" s="27"/>
    </row>
    <row r="62" spans="3:10" x14ac:dyDescent="0.25">
      <c r="C62" s="6"/>
      <c r="G62" s="6"/>
      <c r="I62" s="27"/>
    </row>
    <row r="63" spans="3:10" x14ac:dyDescent="0.25">
      <c r="C63" s="6"/>
      <c r="F63" s="28"/>
      <c r="G63" s="6"/>
      <c r="I63" s="27"/>
    </row>
    <row r="64" spans="3:10" x14ac:dyDescent="0.25">
      <c r="C64" s="6"/>
      <c r="F64" s="28"/>
      <c r="G64" s="6"/>
      <c r="I64" s="27"/>
    </row>
    <row r="65" spans="3:10" x14ac:dyDescent="0.25">
      <c r="C65" s="6"/>
      <c r="G65" s="6"/>
    </row>
    <row r="66" spans="3:10" x14ac:dyDescent="0.25">
      <c r="C66" s="6"/>
      <c r="G66" s="6"/>
      <c r="I66" s="27"/>
    </row>
    <row r="67" spans="3:10" x14ac:dyDescent="0.25">
      <c r="C67" s="6"/>
      <c r="G67" s="6"/>
      <c r="I67" s="26"/>
    </row>
    <row r="68" spans="3:10" x14ac:dyDescent="0.25">
      <c r="C68" s="6"/>
      <c r="G68" s="6"/>
      <c r="I68" s="26"/>
    </row>
    <row r="69" spans="3:10" x14ac:dyDescent="0.25">
      <c r="C69" s="6"/>
      <c r="F69" s="28"/>
      <c r="G69" s="6"/>
      <c r="I69" s="26"/>
    </row>
    <row r="70" spans="3:10" x14ac:dyDescent="0.25">
      <c r="C70" s="6"/>
      <c r="F70" s="28"/>
      <c r="G70" s="6"/>
      <c r="I70" s="26"/>
    </row>
    <row r="71" spans="3:10" x14ac:dyDescent="0.25">
      <c r="C71" s="6"/>
      <c r="G71" s="6"/>
      <c r="J71" s="28"/>
    </row>
    <row r="72" spans="3:10" x14ac:dyDescent="0.25">
      <c r="C72" s="6"/>
      <c r="G72" s="6"/>
    </row>
    <row r="73" spans="3:10" x14ac:dyDescent="0.25">
      <c r="C73" s="6"/>
      <c r="G73" s="6"/>
      <c r="I73" s="27"/>
    </row>
    <row r="74" spans="3:10" x14ac:dyDescent="0.25">
      <c r="C74" s="6"/>
      <c r="G74" s="6"/>
      <c r="I74" s="26"/>
    </row>
    <row r="75" spans="3:10" x14ac:dyDescent="0.25">
      <c r="C75" s="6"/>
      <c r="G75" s="6"/>
      <c r="I75" s="26"/>
    </row>
    <row r="76" spans="3:10" x14ac:dyDescent="0.25">
      <c r="C76" s="6"/>
      <c r="G76" s="6"/>
      <c r="I76" s="26"/>
    </row>
    <row r="77" spans="3:10" x14ac:dyDescent="0.25">
      <c r="C77" s="6"/>
      <c r="G77" s="6"/>
      <c r="J77" s="28"/>
    </row>
    <row r="78" spans="3:10" x14ac:dyDescent="0.25">
      <c r="C78" s="6"/>
      <c r="G78" s="6"/>
    </row>
    <row r="79" spans="3:10" x14ac:dyDescent="0.25">
      <c r="C79" s="6"/>
      <c r="G79" s="6"/>
      <c r="I79" s="26"/>
    </row>
    <row r="80" spans="3:10" x14ac:dyDescent="0.25">
      <c r="C80" s="6"/>
      <c r="G80" s="6"/>
    </row>
    <row r="81" spans="3:9" x14ac:dyDescent="0.25">
      <c r="C81" s="6"/>
      <c r="G81" s="6"/>
      <c r="I81" s="26"/>
    </row>
    <row r="82" spans="3:9" x14ac:dyDescent="0.25">
      <c r="C82" s="6"/>
      <c r="G82" s="6"/>
    </row>
    <row r="83" spans="3:9" x14ac:dyDescent="0.25">
      <c r="C83" s="6"/>
      <c r="G83" s="6"/>
      <c r="I83" s="26"/>
    </row>
    <row r="84" spans="3:9" x14ac:dyDescent="0.25">
      <c r="C84" s="6"/>
      <c r="G84" s="6"/>
      <c r="I84" s="26"/>
    </row>
    <row r="85" spans="3:9" x14ac:dyDescent="0.25">
      <c r="C85" s="6"/>
      <c r="G85" s="6"/>
      <c r="I85" s="26"/>
    </row>
    <row r="86" spans="3:9" x14ac:dyDescent="0.25">
      <c r="C86" s="6"/>
      <c r="G86" s="6"/>
      <c r="I86" s="26"/>
    </row>
    <row r="87" spans="3:9" x14ac:dyDescent="0.25">
      <c r="C87" s="6"/>
      <c r="G87" s="6"/>
      <c r="I87" s="26"/>
    </row>
    <row r="88" spans="3:9" x14ac:dyDescent="0.25">
      <c r="C88" s="6"/>
      <c r="G88" s="6"/>
      <c r="I88" s="26"/>
    </row>
    <row r="89" spans="3:9" x14ac:dyDescent="0.25">
      <c r="C89" s="6"/>
      <c r="G89" s="6"/>
      <c r="I89" s="26"/>
    </row>
    <row r="90" spans="3:9" x14ac:dyDescent="0.25">
      <c r="C90" s="6"/>
      <c r="G90" s="6"/>
      <c r="I90" s="26"/>
    </row>
    <row r="91" spans="3:9" x14ac:dyDescent="0.25">
      <c r="C91" s="6"/>
      <c r="G91" s="6"/>
      <c r="I91" s="26"/>
    </row>
    <row r="92" spans="3:9" x14ac:dyDescent="0.25">
      <c r="C92" s="6"/>
      <c r="G92" s="6"/>
      <c r="I92" s="26"/>
    </row>
    <row r="93" spans="3:9" x14ac:dyDescent="0.25">
      <c r="C93" s="6"/>
      <c r="G93" s="6"/>
      <c r="I93" s="26"/>
    </row>
    <row r="94" spans="3:9" x14ac:dyDescent="0.25">
      <c r="C94" s="6"/>
      <c r="G94" s="6"/>
      <c r="I94" s="27"/>
    </row>
    <row r="95" spans="3:9" x14ac:dyDescent="0.25">
      <c r="C95" s="6"/>
      <c r="G95" s="6"/>
    </row>
    <row r="96" spans="3:9" x14ac:dyDescent="0.25">
      <c r="C96" s="6"/>
      <c r="G96" s="6"/>
    </row>
    <row r="97" spans="3:9" x14ac:dyDescent="0.25">
      <c r="C97" s="6"/>
      <c r="G97" s="6"/>
    </row>
    <row r="98" spans="3:9" x14ac:dyDescent="0.25">
      <c r="C98" s="6"/>
      <c r="G98" s="6"/>
    </row>
    <row r="99" spans="3:9" x14ac:dyDescent="0.25">
      <c r="C99" s="6"/>
      <c r="G99" s="6"/>
    </row>
    <row r="100" spans="3:9" x14ac:dyDescent="0.25">
      <c r="C100" s="6"/>
      <c r="G100" s="6"/>
    </row>
    <row r="101" spans="3:9" x14ac:dyDescent="0.25">
      <c r="C101" s="6"/>
      <c r="G101" s="6"/>
    </row>
    <row r="102" spans="3:9" x14ac:dyDescent="0.25">
      <c r="C102" s="6"/>
      <c r="G102" s="6"/>
    </row>
    <row r="103" spans="3:9" x14ac:dyDescent="0.25">
      <c r="C103" s="6"/>
      <c r="G103" s="6"/>
    </row>
    <row r="104" spans="3:9" x14ac:dyDescent="0.25">
      <c r="C104" s="6"/>
      <c r="G104" s="6"/>
    </row>
    <row r="105" spans="3:9" x14ac:dyDescent="0.25">
      <c r="C105" s="6"/>
      <c r="G105" s="6"/>
    </row>
    <row r="106" spans="3:9" x14ac:dyDescent="0.25">
      <c r="C106" s="6"/>
      <c r="G106" s="6"/>
    </row>
    <row r="107" spans="3:9" x14ac:dyDescent="0.25">
      <c r="C107" s="6"/>
      <c r="G107" s="6"/>
    </row>
    <row r="108" spans="3:9" x14ac:dyDescent="0.25">
      <c r="C108" s="6"/>
      <c r="G108" s="6"/>
    </row>
    <row r="109" spans="3:9" x14ac:dyDescent="0.25">
      <c r="C109" s="6"/>
      <c r="G109" s="6"/>
    </row>
    <row r="110" spans="3:9" x14ac:dyDescent="0.25">
      <c r="C110" s="6"/>
      <c r="G110" s="6"/>
    </row>
    <row r="111" spans="3:9" x14ac:dyDescent="0.25">
      <c r="C111" s="6"/>
      <c r="G111" s="6"/>
    </row>
    <row r="112" spans="3:9" x14ac:dyDescent="0.25">
      <c r="C112" s="6"/>
      <c r="G112" s="6"/>
      <c r="I112" s="26"/>
    </row>
    <row r="113" spans="3:9" x14ac:dyDescent="0.25">
      <c r="C113" s="6"/>
      <c r="G113" s="6"/>
      <c r="I113" s="26"/>
    </row>
    <row r="114" spans="3:9" x14ac:dyDescent="0.25">
      <c r="C114" s="6"/>
      <c r="G114" s="6"/>
      <c r="I114" s="26"/>
    </row>
    <row r="115" spans="3:9" x14ac:dyDescent="0.25">
      <c r="C115" s="6"/>
      <c r="G115" s="6"/>
      <c r="I115" s="27"/>
    </row>
    <row r="116" spans="3:9" x14ac:dyDescent="0.25">
      <c r="C116" s="6"/>
      <c r="G116" s="6"/>
      <c r="I116" s="26"/>
    </row>
    <row r="117" spans="3:9" x14ac:dyDescent="0.25">
      <c r="C117" s="6"/>
      <c r="G117" s="6"/>
    </row>
    <row r="118" spans="3:9" x14ac:dyDescent="0.25">
      <c r="C118" s="6"/>
      <c r="G118" s="6"/>
      <c r="I118" s="26"/>
    </row>
    <row r="119" spans="3:9" x14ac:dyDescent="0.25">
      <c r="C119" s="6"/>
      <c r="G119" s="6"/>
      <c r="I119" s="27"/>
    </row>
    <row r="120" spans="3:9" x14ac:dyDescent="0.25">
      <c r="C120" s="6"/>
      <c r="G120" s="6"/>
      <c r="I120" s="26"/>
    </row>
    <row r="121" spans="3:9" x14ac:dyDescent="0.25">
      <c r="C121" s="6"/>
      <c r="G121" s="6"/>
    </row>
    <row r="122" spans="3:9" x14ac:dyDescent="0.25">
      <c r="C122" s="6"/>
      <c r="G122" s="6"/>
      <c r="I122" s="26"/>
    </row>
    <row r="123" spans="3:9" x14ac:dyDescent="0.25">
      <c r="C123" s="6"/>
      <c r="G123" s="6"/>
      <c r="I123" s="26"/>
    </row>
    <row r="124" spans="3:9" x14ac:dyDescent="0.25">
      <c r="C124" s="6"/>
      <c r="G124" s="6"/>
      <c r="I124" s="26"/>
    </row>
    <row r="125" spans="3:9" x14ac:dyDescent="0.25">
      <c r="C125" s="6"/>
      <c r="G125" s="6"/>
      <c r="I125" s="26"/>
    </row>
    <row r="126" spans="3:9" x14ac:dyDescent="0.25">
      <c r="C126" s="6"/>
      <c r="F126" s="28"/>
      <c r="G126" s="6"/>
    </row>
    <row r="127" spans="3:9" x14ac:dyDescent="0.25">
      <c r="C127" s="6"/>
      <c r="F127" s="28"/>
      <c r="G127" s="6"/>
      <c r="I127" s="26"/>
    </row>
    <row r="128" spans="3:9" x14ac:dyDescent="0.25">
      <c r="C128" s="6"/>
      <c r="F128" s="28"/>
      <c r="G128" s="6"/>
    </row>
    <row r="129" spans="3:9" x14ac:dyDescent="0.25">
      <c r="C129" s="6"/>
      <c r="G129" s="6"/>
    </row>
    <row r="130" spans="3:9" x14ac:dyDescent="0.25">
      <c r="C130" s="6"/>
      <c r="G130" s="6"/>
    </row>
    <row r="131" spans="3:9" x14ac:dyDescent="0.25">
      <c r="C131" s="6"/>
      <c r="G131" s="6"/>
    </row>
    <row r="132" spans="3:9" x14ac:dyDescent="0.25">
      <c r="C132" s="6"/>
      <c r="G132" s="6"/>
      <c r="I132" s="27"/>
    </row>
    <row r="133" spans="3:9" x14ac:dyDescent="0.25">
      <c r="C133" s="6"/>
      <c r="G133" s="6"/>
      <c r="I133" s="26"/>
    </row>
    <row r="134" spans="3:9" x14ac:dyDescent="0.25">
      <c r="C134" s="6"/>
      <c r="G134" s="6"/>
      <c r="I134" s="27"/>
    </row>
    <row r="135" spans="3:9" x14ac:dyDescent="0.25">
      <c r="C135" s="6"/>
      <c r="G135" s="6"/>
      <c r="I135" s="26"/>
    </row>
    <row r="136" spans="3:9" x14ac:dyDescent="0.25">
      <c r="C136" s="6"/>
      <c r="G136" s="6"/>
      <c r="I136" s="26"/>
    </row>
    <row r="137" spans="3:9" x14ac:dyDescent="0.25">
      <c r="C137" s="6"/>
      <c r="G137" s="6"/>
      <c r="I137" s="27"/>
    </row>
    <row r="138" spans="3:9" x14ac:dyDescent="0.25">
      <c r="C138" s="6"/>
      <c r="F138" s="28"/>
      <c r="G138" s="6"/>
      <c r="I138" s="26"/>
    </row>
    <row r="139" spans="3:9" x14ac:dyDescent="0.25">
      <c r="C139" s="6"/>
      <c r="F139" s="28"/>
      <c r="G139" s="6"/>
    </row>
    <row r="140" spans="3:9" x14ac:dyDescent="0.25">
      <c r="C140" s="6"/>
      <c r="G140" s="6"/>
    </row>
    <row r="141" spans="3:9" x14ac:dyDescent="0.25">
      <c r="C141" s="6"/>
      <c r="G141" s="6"/>
    </row>
    <row r="142" spans="3:9" x14ac:dyDescent="0.25">
      <c r="C142" s="6"/>
      <c r="G142" s="6"/>
    </row>
    <row r="143" spans="3:9" x14ac:dyDescent="0.25">
      <c r="C143" s="6"/>
      <c r="G143" s="6"/>
      <c r="I143" s="26"/>
    </row>
    <row r="144" spans="3:9" x14ac:dyDescent="0.25">
      <c r="C144" s="6"/>
      <c r="G144" s="6"/>
    </row>
    <row r="145" spans="3:10" x14ac:dyDescent="0.25">
      <c r="C145" s="6"/>
      <c r="G145" s="6"/>
      <c r="I145" s="26"/>
    </row>
    <row r="146" spans="3:10" x14ac:dyDescent="0.25">
      <c r="C146" s="6"/>
      <c r="G146" s="6"/>
      <c r="J146" s="28"/>
    </row>
    <row r="147" spans="3:10" x14ac:dyDescent="0.25">
      <c r="C147" s="6"/>
      <c r="G147" s="6"/>
      <c r="I147" s="26"/>
    </row>
    <row r="148" spans="3:10" x14ac:dyDescent="0.25">
      <c r="C148" s="6"/>
      <c r="G148" s="6"/>
    </row>
    <row r="149" spans="3:10" x14ac:dyDescent="0.25">
      <c r="C149" s="6"/>
      <c r="G149" s="6"/>
      <c r="I149" s="26"/>
    </row>
    <row r="150" spans="3:10" x14ac:dyDescent="0.25">
      <c r="C150" s="6"/>
      <c r="F150" s="28"/>
      <c r="G150" s="6"/>
      <c r="I150" s="26"/>
    </row>
    <row r="151" spans="3:10" x14ac:dyDescent="0.25">
      <c r="C151" s="6"/>
      <c r="F151" s="28"/>
      <c r="G151" s="6"/>
      <c r="I151" s="26"/>
    </row>
    <row r="152" spans="3:10" x14ac:dyDescent="0.25">
      <c r="C152" s="6"/>
      <c r="F152" s="28"/>
      <c r="G152" s="6"/>
      <c r="I152" s="26"/>
    </row>
    <row r="153" spans="3:10" x14ac:dyDescent="0.25">
      <c r="C153" s="6"/>
      <c r="F153" s="28"/>
      <c r="G153" s="6"/>
      <c r="I153" s="27"/>
    </row>
    <row r="154" spans="3:10" x14ac:dyDescent="0.25">
      <c r="C154" s="6"/>
      <c r="F154" s="28"/>
      <c r="G154" s="6"/>
      <c r="I154" s="26"/>
    </row>
    <row r="155" spans="3:10" x14ac:dyDescent="0.25">
      <c r="C155" s="6"/>
      <c r="F155" s="28"/>
      <c r="G155" s="6"/>
    </row>
    <row r="156" spans="3:10" x14ac:dyDescent="0.25">
      <c r="C156" s="6"/>
      <c r="F156" s="28"/>
      <c r="G156" s="6"/>
      <c r="I156" s="27"/>
    </row>
    <row r="157" spans="3:10" x14ac:dyDescent="0.25">
      <c r="C157" s="6"/>
      <c r="F157" s="28"/>
      <c r="G157" s="6"/>
      <c r="I157" s="27"/>
    </row>
    <row r="158" spans="3:10" x14ac:dyDescent="0.25">
      <c r="C158" s="6"/>
      <c r="F158" s="28"/>
      <c r="G158" s="6"/>
      <c r="J158" s="28"/>
    </row>
    <row r="159" spans="3:10" x14ac:dyDescent="0.25">
      <c r="C159" s="6"/>
      <c r="F159" s="28"/>
      <c r="G159" s="6"/>
    </row>
    <row r="160" spans="3:10" x14ac:dyDescent="0.25">
      <c r="C160" s="6"/>
      <c r="F160" s="28"/>
      <c r="G160" s="6"/>
      <c r="J160" s="28"/>
    </row>
    <row r="161" spans="3:10" x14ac:dyDescent="0.25">
      <c r="C161" s="6"/>
      <c r="F161" s="28"/>
      <c r="G161" s="6"/>
      <c r="J161" s="28"/>
    </row>
    <row r="162" spans="3:10" x14ac:dyDescent="0.25">
      <c r="C162" s="6"/>
      <c r="F162" s="28"/>
      <c r="G162" s="6"/>
      <c r="J162" s="28"/>
    </row>
    <row r="163" spans="3:10" x14ac:dyDescent="0.25">
      <c r="C163" s="6"/>
      <c r="F163" s="28"/>
      <c r="G163" s="6"/>
      <c r="J163" s="28"/>
    </row>
    <row r="164" spans="3:10" x14ac:dyDescent="0.25">
      <c r="C164" s="6"/>
      <c r="F164" s="28"/>
      <c r="G164" s="6"/>
      <c r="I164" s="26"/>
    </row>
    <row r="165" spans="3:10" x14ac:dyDescent="0.25">
      <c r="C165" s="6"/>
      <c r="G165" s="6"/>
      <c r="J165" s="28"/>
    </row>
    <row r="166" spans="3:10" x14ac:dyDescent="0.25">
      <c r="C166" s="6"/>
      <c r="G166" s="6"/>
      <c r="I166" s="27"/>
    </row>
    <row r="167" spans="3:10" x14ac:dyDescent="0.25">
      <c r="C167" s="6"/>
      <c r="G167" s="6"/>
      <c r="J167" s="28"/>
    </row>
    <row r="168" spans="3:10" x14ac:dyDescent="0.25">
      <c r="C168" s="6"/>
      <c r="G168" s="6"/>
      <c r="I168" s="27"/>
    </row>
    <row r="169" spans="3:10" x14ac:dyDescent="0.25">
      <c r="C169" s="6"/>
      <c r="G169" s="6"/>
    </row>
    <row r="170" spans="3:10" x14ac:dyDescent="0.25">
      <c r="C170" s="6"/>
      <c r="G170" s="6"/>
    </row>
    <row r="171" spans="3:10" x14ac:dyDescent="0.25">
      <c r="C171" s="6"/>
      <c r="G171" s="6"/>
    </row>
    <row r="172" spans="3:10" x14ac:dyDescent="0.25">
      <c r="C172" s="6"/>
      <c r="G172" s="6"/>
    </row>
    <row r="173" spans="3:10" x14ac:dyDescent="0.25">
      <c r="C173" s="6"/>
      <c r="G173" s="6"/>
    </row>
    <row r="174" spans="3:10" x14ac:dyDescent="0.25">
      <c r="C174" s="6"/>
      <c r="G174" s="6"/>
    </row>
    <row r="175" spans="3:10" x14ac:dyDescent="0.25">
      <c r="C175" s="6"/>
      <c r="G175" s="6"/>
    </row>
    <row r="176" spans="3:10" x14ac:dyDescent="0.25">
      <c r="C176" s="6"/>
      <c r="G176" s="6"/>
    </row>
    <row r="177" spans="3:9" x14ac:dyDescent="0.25">
      <c r="C177" s="6"/>
      <c r="G177" s="6"/>
    </row>
    <row r="178" spans="3:9" x14ac:dyDescent="0.25">
      <c r="C178" s="6"/>
      <c r="G178" s="6"/>
    </row>
    <row r="179" spans="3:9" x14ac:dyDescent="0.25">
      <c r="C179" s="6"/>
      <c r="G179" s="6"/>
    </row>
    <row r="180" spans="3:9" x14ac:dyDescent="0.25">
      <c r="C180" s="6"/>
      <c r="G180" s="6"/>
    </row>
    <row r="181" spans="3:9" x14ac:dyDescent="0.25">
      <c r="C181" s="6"/>
      <c r="G181" s="6"/>
    </row>
    <row r="182" spans="3:9" x14ac:dyDescent="0.25">
      <c r="C182" s="6"/>
      <c r="G182" s="6"/>
    </row>
    <row r="183" spans="3:9" x14ac:dyDescent="0.25">
      <c r="C183" s="6"/>
      <c r="G183" s="6"/>
    </row>
    <row r="184" spans="3:9" x14ac:dyDescent="0.25">
      <c r="C184" s="6"/>
      <c r="G184" s="6"/>
    </row>
    <row r="185" spans="3:9" x14ac:dyDescent="0.25">
      <c r="C185" s="6"/>
      <c r="G185" s="6"/>
    </row>
    <row r="186" spans="3:9" x14ac:dyDescent="0.25">
      <c r="C186" s="6"/>
      <c r="G186" s="6"/>
      <c r="I186" s="26"/>
    </row>
    <row r="187" spans="3:9" x14ac:dyDescent="0.25">
      <c r="C187" s="6"/>
      <c r="G187" s="6"/>
      <c r="I187" s="27"/>
    </row>
    <row r="188" spans="3:9" x14ac:dyDescent="0.25">
      <c r="C188" s="6"/>
      <c r="F188" s="28"/>
      <c r="G188" s="6"/>
    </row>
    <row r="189" spans="3:9" x14ac:dyDescent="0.25">
      <c r="C189" s="6"/>
      <c r="G189" s="6"/>
    </row>
    <row r="190" spans="3:9" x14ac:dyDescent="0.25">
      <c r="C190" s="6"/>
      <c r="G190" s="6"/>
    </row>
    <row r="191" spans="3:9" x14ac:dyDescent="0.25">
      <c r="C191" s="6"/>
      <c r="G191" s="6"/>
    </row>
    <row r="192" spans="3:9" x14ac:dyDescent="0.25">
      <c r="C192" s="6"/>
      <c r="G192" s="6"/>
    </row>
    <row r="193" spans="3:9" x14ac:dyDescent="0.25">
      <c r="C193" s="6"/>
      <c r="G193" s="6"/>
    </row>
    <row r="194" spans="3:9" x14ac:dyDescent="0.25">
      <c r="C194" s="6"/>
      <c r="G194" s="6"/>
    </row>
    <row r="195" spans="3:9" x14ac:dyDescent="0.25">
      <c r="C195" s="6"/>
      <c r="G195" s="6"/>
    </row>
    <row r="196" spans="3:9" x14ac:dyDescent="0.25">
      <c r="C196" s="6"/>
      <c r="G196" s="6"/>
    </row>
    <row r="197" spans="3:9" x14ac:dyDescent="0.25">
      <c r="C197" s="6"/>
      <c r="G197" s="6"/>
    </row>
    <row r="198" spans="3:9" x14ac:dyDescent="0.25">
      <c r="C198" s="6"/>
      <c r="G198" s="6"/>
      <c r="I198" s="26"/>
    </row>
    <row r="199" spans="3:9" x14ac:dyDescent="0.25">
      <c r="C199" s="6"/>
      <c r="G199" s="6"/>
      <c r="I199" s="26"/>
    </row>
    <row r="200" spans="3:9" x14ac:dyDescent="0.25">
      <c r="C200" s="6"/>
      <c r="G200" s="6"/>
    </row>
    <row r="201" spans="3:9" x14ac:dyDescent="0.25">
      <c r="C201" s="6"/>
      <c r="F201" s="28"/>
      <c r="G201" s="6"/>
    </row>
    <row r="202" spans="3:9" x14ac:dyDescent="0.25">
      <c r="C202" s="6"/>
      <c r="G202" s="6"/>
    </row>
    <row r="203" spans="3:9" x14ac:dyDescent="0.25">
      <c r="C203" s="6"/>
      <c r="G203" s="6"/>
      <c r="I203" s="26"/>
    </row>
    <row r="204" spans="3:9" x14ac:dyDescent="0.25">
      <c r="C204" s="6"/>
      <c r="F204" s="28"/>
      <c r="G204" s="6"/>
      <c r="I204" s="27"/>
    </row>
    <row r="205" spans="3:9" x14ac:dyDescent="0.25">
      <c r="C205" s="6"/>
      <c r="G205" s="6"/>
    </row>
    <row r="206" spans="3:9" x14ac:dyDescent="0.25">
      <c r="C206" s="6"/>
      <c r="G206" s="6"/>
    </row>
    <row r="207" spans="3:9" x14ac:dyDescent="0.25">
      <c r="C207" s="6"/>
      <c r="G207" s="6"/>
      <c r="I207" s="26"/>
    </row>
    <row r="208" spans="3:9" x14ac:dyDescent="0.25">
      <c r="C208" s="6"/>
      <c r="G208" s="6"/>
      <c r="I208" s="26"/>
    </row>
    <row r="209" spans="3:9" x14ac:dyDescent="0.25">
      <c r="C209" s="6"/>
      <c r="F209" s="28"/>
      <c r="G209" s="6"/>
      <c r="I209" s="26"/>
    </row>
    <row r="210" spans="3:9" x14ac:dyDescent="0.25">
      <c r="C210" s="6"/>
      <c r="G210" s="6"/>
      <c r="I210" s="26"/>
    </row>
    <row r="211" spans="3:9" x14ac:dyDescent="0.25">
      <c r="C211" s="6"/>
      <c r="G211" s="6"/>
      <c r="I211" s="26"/>
    </row>
    <row r="212" spans="3:9" x14ac:dyDescent="0.25">
      <c r="C212" s="6"/>
      <c r="G212" s="6"/>
    </row>
    <row r="213" spans="3:9" x14ac:dyDescent="0.25">
      <c r="C213" s="6"/>
      <c r="G213" s="6"/>
    </row>
    <row r="214" spans="3:9" x14ac:dyDescent="0.25">
      <c r="C214" s="6"/>
      <c r="G214" s="6"/>
    </row>
    <row r="215" spans="3:9" x14ac:dyDescent="0.25">
      <c r="C215" s="6"/>
      <c r="G215" s="6"/>
    </row>
    <row r="216" spans="3:9" x14ac:dyDescent="0.25">
      <c r="C216" s="6"/>
      <c r="G216" s="6"/>
    </row>
    <row r="217" spans="3:9" x14ac:dyDescent="0.25">
      <c r="C217" s="6"/>
      <c r="G217" s="6"/>
    </row>
    <row r="218" spans="3:9" x14ac:dyDescent="0.25">
      <c r="C218" s="6"/>
      <c r="G218" s="6"/>
    </row>
    <row r="219" spans="3:9" x14ac:dyDescent="0.25">
      <c r="C219" s="6"/>
      <c r="G219" s="6"/>
    </row>
    <row r="220" spans="3:9" x14ac:dyDescent="0.25">
      <c r="C220" s="6"/>
      <c r="G220" s="6"/>
    </row>
    <row r="221" spans="3:9" x14ac:dyDescent="0.25">
      <c r="C221" s="6"/>
      <c r="G221" s="6"/>
    </row>
    <row r="222" spans="3:9" x14ac:dyDescent="0.25">
      <c r="C222" s="6"/>
      <c r="G222" s="6"/>
    </row>
    <row r="223" spans="3:9" x14ac:dyDescent="0.25">
      <c r="C223" s="6"/>
      <c r="G223" s="6"/>
    </row>
    <row r="224" spans="3:9" x14ac:dyDescent="0.25">
      <c r="C224" s="6"/>
      <c r="G224" s="6"/>
    </row>
    <row r="225" spans="3:9" x14ac:dyDescent="0.25">
      <c r="C225" s="6"/>
      <c r="G225" s="6"/>
    </row>
    <row r="226" spans="3:9" x14ac:dyDescent="0.25">
      <c r="C226" s="6"/>
      <c r="G226" s="6"/>
      <c r="I226" s="27"/>
    </row>
    <row r="227" spans="3:9" x14ac:dyDescent="0.25">
      <c r="C227" s="6"/>
      <c r="G227" s="6"/>
      <c r="I227" s="27"/>
    </row>
    <row r="228" spans="3:9" x14ac:dyDescent="0.25">
      <c r="C228" s="6"/>
      <c r="G228" s="6"/>
      <c r="I228" s="27"/>
    </row>
    <row r="229" spans="3:9" x14ac:dyDescent="0.25">
      <c r="C229" s="6"/>
      <c r="G229" s="6"/>
      <c r="I229" s="26"/>
    </row>
    <row r="230" spans="3:9" x14ac:dyDescent="0.25">
      <c r="C230" s="6"/>
      <c r="G230" s="6"/>
      <c r="I230" s="26"/>
    </row>
    <row r="231" spans="3:9" x14ac:dyDescent="0.25">
      <c r="C231" s="6"/>
      <c r="G231" s="6"/>
      <c r="I231" s="26"/>
    </row>
    <row r="232" spans="3:9" x14ac:dyDescent="0.25">
      <c r="C232" s="6"/>
      <c r="G232" s="6"/>
    </row>
    <row r="233" spans="3:9" x14ac:dyDescent="0.25">
      <c r="C233" s="6"/>
      <c r="G233" s="6"/>
    </row>
    <row r="234" spans="3:9" x14ac:dyDescent="0.25">
      <c r="C234" s="6"/>
      <c r="G234" s="6"/>
    </row>
    <row r="235" spans="3:9" x14ac:dyDescent="0.25">
      <c r="C235" s="6"/>
      <c r="G235" s="6"/>
    </row>
    <row r="236" spans="3:9" x14ac:dyDescent="0.25">
      <c r="C236" s="6"/>
      <c r="G236" s="6"/>
    </row>
    <row r="237" spans="3:9" x14ac:dyDescent="0.25">
      <c r="C237" s="6"/>
      <c r="G237" s="6"/>
    </row>
    <row r="238" spans="3:9" x14ac:dyDescent="0.25">
      <c r="C238" s="6"/>
      <c r="G238" s="6"/>
    </row>
    <row r="239" spans="3:9" x14ac:dyDescent="0.25">
      <c r="C239" s="6"/>
      <c r="G239" s="6"/>
    </row>
    <row r="240" spans="3:9" x14ac:dyDescent="0.25">
      <c r="C240" s="6"/>
      <c r="G240" s="6"/>
    </row>
    <row r="241" spans="3:9" x14ac:dyDescent="0.25">
      <c r="C241" s="6"/>
      <c r="F241" s="28"/>
      <c r="G241" s="6"/>
    </row>
    <row r="242" spans="3:9" x14ac:dyDescent="0.25">
      <c r="C242" s="6"/>
      <c r="G242" s="6"/>
    </row>
    <row r="243" spans="3:9" x14ac:dyDescent="0.25">
      <c r="C243" s="6"/>
      <c r="G243" s="6"/>
    </row>
    <row r="244" spans="3:9" x14ac:dyDescent="0.25">
      <c r="C244" s="6"/>
      <c r="G244" s="6"/>
    </row>
    <row r="245" spans="3:9" x14ac:dyDescent="0.25">
      <c r="C245" s="6"/>
      <c r="F245" s="28"/>
      <c r="G245" s="6"/>
    </row>
    <row r="246" spans="3:9" x14ac:dyDescent="0.25">
      <c r="C246" s="6"/>
      <c r="G246" s="6"/>
    </row>
    <row r="247" spans="3:9" x14ac:dyDescent="0.25">
      <c r="C247" s="6"/>
      <c r="F247" s="28"/>
      <c r="G247" s="6"/>
    </row>
    <row r="248" spans="3:9" x14ac:dyDescent="0.25">
      <c r="C248" s="6"/>
      <c r="F248" s="28"/>
      <c r="G248" s="6"/>
      <c r="I248" s="27"/>
    </row>
    <row r="249" spans="3:9" x14ac:dyDescent="0.25">
      <c r="C249" s="6"/>
      <c r="G249" s="6"/>
      <c r="I249" s="27"/>
    </row>
    <row r="250" spans="3:9" x14ac:dyDescent="0.25">
      <c r="C250" s="6"/>
      <c r="G250" s="6"/>
      <c r="I250" s="27"/>
    </row>
    <row r="251" spans="3:9" x14ac:dyDescent="0.25">
      <c r="C251" s="6"/>
      <c r="G251" s="6"/>
      <c r="I251" s="26"/>
    </row>
    <row r="252" spans="3:9" x14ac:dyDescent="0.25">
      <c r="C252" s="6"/>
      <c r="G252" s="6"/>
      <c r="I252" s="26"/>
    </row>
    <row r="253" spans="3:9" x14ac:dyDescent="0.25">
      <c r="C253" s="6"/>
      <c r="G253" s="6"/>
      <c r="I253" s="26"/>
    </row>
    <row r="254" spans="3:9" x14ac:dyDescent="0.25">
      <c r="C254" s="6"/>
      <c r="G254" s="6"/>
      <c r="I254" s="26"/>
    </row>
    <row r="255" spans="3:9" x14ac:dyDescent="0.25">
      <c r="C255" s="6"/>
      <c r="G255" s="6"/>
    </row>
    <row r="256" spans="3:9" x14ac:dyDescent="0.25">
      <c r="C256" s="6"/>
      <c r="G256" s="6"/>
      <c r="I256" s="26"/>
    </row>
    <row r="257" spans="3:9" x14ac:dyDescent="0.25">
      <c r="C257" s="6"/>
      <c r="G257" s="6"/>
      <c r="I257" s="26"/>
    </row>
    <row r="258" spans="3:9" x14ac:dyDescent="0.25">
      <c r="C258" s="6"/>
      <c r="G258" s="6"/>
      <c r="I258" s="26"/>
    </row>
    <row r="259" spans="3:9" x14ac:dyDescent="0.25">
      <c r="C259" s="6"/>
      <c r="G259" s="6"/>
      <c r="I259" s="26"/>
    </row>
    <row r="260" spans="3:9" x14ac:dyDescent="0.25">
      <c r="C260" s="6"/>
      <c r="G260" s="6"/>
      <c r="I260" s="26"/>
    </row>
    <row r="261" spans="3:9" x14ac:dyDescent="0.25">
      <c r="C261" s="6"/>
      <c r="G261" s="6"/>
    </row>
    <row r="262" spans="3:9" x14ac:dyDescent="0.25">
      <c r="C262" s="6"/>
      <c r="F262" s="28"/>
      <c r="G262" s="6"/>
    </row>
    <row r="263" spans="3:9" x14ac:dyDescent="0.25">
      <c r="C263" s="6"/>
      <c r="G263" s="6"/>
      <c r="I263" s="26"/>
    </row>
    <row r="264" spans="3:9" x14ac:dyDescent="0.25">
      <c r="C264" s="6"/>
      <c r="G264" s="6"/>
      <c r="I264" s="26"/>
    </row>
    <row r="265" spans="3:9" x14ac:dyDescent="0.25">
      <c r="C265" s="6"/>
      <c r="G265" s="6"/>
      <c r="I265" s="26"/>
    </row>
    <row r="266" spans="3:9" x14ac:dyDescent="0.25">
      <c r="C266" s="6"/>
      <c r="G266" s="6"/>
      <c r="I266" s="26"/>
    </row>
    <row r="267" spans="3:9" x14ac:dyDescent="0.25">
      <c r="C267" s="6"/>
      <c r="G267" s="6"/>
      <c r="I267" s="26"/>
    </row>
    <row r="268" spans="3:9" x14ac:dyDescent="0.25">
      <c r="C268" s="6"/>
      <c r="G268" s="6"/>
      <c r="I268" s="26"/>
    </row>
    <row r="269" spans="3:9" x14ac:dyDescent="0.25">
      <c r="C269" s="6"/>
      <c r="G269" s="6"/>
      <c r="I269" s="26"/>
    </row>
    <row r="270" spans="3:9" x14ac:dyDescent="0.25">
      <c r="C270" s="6"/>
      <c r="G270" s="6"/>
      <c r="I270" s="26"/>
    </row>
    <row r="271" spans="3:9" x14ac:dyDescent="0.25">
      <c r="C271" s="6"/>
      <c r="G271" s="6"/>
      <c r="I271" s="26"/>
    </row>
    <row r="272" spans="3:9" x14ac:dyDescent="0.25">
      <c r="C272" s="6"/>
      <c r="G272" s="6"/>
      <c r="I272" s="26"/>
    </row>
    <row r="273" spans="3:9" x14ac:dyDescent="0.25">
      <c r="C273" s="6"/>
      <c r="G273" s="6"/>
      <c r="I273" s="26"/>
    </row>
    <row r="274" spans="3:9" x14ac:dyDescent="0.25">
      <c r="C274" s="6"/>
      <c r="G274" s="6"/>
      <c r="I274" s="26"/>
    </row>
    <row r="275" spans="3:9" x14ac:dyDescent="0.25">
      <c r="C275" s="6"/>
      <c r="G275" s="6"/>
      <c r="I275" s="26"/>
    </row>
    <row r="276" spans="3:9" x14ac:dyDescent="0.25">
      <c r="C276" s="6"/>
      <c r="G276" s="6"/>
      <c r="I276" s="26"/>
    </row>
    <row r="277" spans="3:9" x14ac:dyDescent="0.25">
      <c r="C277" s="6"/>
      <c r="G277" s="6"/>
      <c r="I277" s="26"/>
    </row>
    <row r="278" spans="3:9" x14ac:dyDescent="0.25">
      <c r="C278" s="6"/>
      <c r="G278" s="6"/>
      <c r="I278" s="26"/>
    </row>
    <row r="279" spans="3:9" x14ac:dyDescent="0.25">
      <c r="C279" s="6"/>
      <c r="G279" s="6"/>
      <c r="I279" s="26"/>
    </row>
    <row r="280" spans="3:9" x14ac:dyDescent="0.25">
      <c r="C280" s="6"/>
      <c r="G280" s="6"/>
    </row>
    <row r="281" spans="3:9" x14ac:dyDescent="0.25">
      <c r="C281" s="6"/>
      <c r="G281" s="6"/>
    </row>
    <row r="282" spans="3:9" x14ac:dyDescent="0.25">
      <c r="C282" s="6"/>
      <c r="G282" s="6"/>
    </row>
    <row r="283" spans="3:9" x14ac:dyDescent="0.25">
      <c r="C283" s="6"/>
      <c r="G283" s="6"/>
    </row>
    <row r="284" spans="3:9" x14ac:dyDescent="0.25">
      <c r="C284" s="6"/>
      <c r="G284" s="6"/>
    </row>
    <row r="285" spans="3:9" x14ac:dyDescent="0.25">
      <c r="C285" s="6"/>
      <c r="G285" s="6"/>
    </row>
    <row r="286" spans="3:9" x14ac:dyDescent="0.25">
      <c r="C286" s="6"/>
      <c r="G286" s="6"/>
      <c r="I286" s="27"/>
    </row>
    <row r="287" spans="3:9" x14ac:dyDescent="0.25">
      <c r="C287" s="6"/>
      <c r="G287" s="6"/>
    </row>
    <row r="288" spans="3:9" x14ac:dyDescent="0.25">
      <c r="C288" s="6"/>
      <c r="G288" s="6"/>
    </row>
    <row r="289" spans="3:9" x14ac:dyDescent="0.25">
      <c r="C289" s="6"/>
      <c r="G289" s="6"/>
    </row>
    <row r="290" spans="3:9" x14ac:dyDescent="0.25">
      <c r="C290" s="6"/>
      <c r="G290" s="6"/>
    </row>
    <row r="291" spans="3:9" x14ac:dyDescent="0.25">
      <c r="C291" s="6"/>
      <c r="G291" s="6"/>
    </row>
    <row r="292" spans="3:9" x14ac:dyDescent="0.25">
      <c r="C292" s="6"/>
      <c r="G292" s="6"/>
    </row>
    <row r="293" spans="3:9" x14ac:dyDescent="0.25">
      <c r="C293" s="6"/>
      <c r="G293" s="6"/>
    </row>
    <row r="294" spans="3:9" x14ac:dyDescent="0.25">
      <c r="C294" s="6"/>
      <c r="G294" s="6"/>
    </row>
    <row r="295" spans="3:9" x14ac:dyDescent="0.25">
      <c r="C295" s="6"/>
      <c r="G295" s="6"/>
    </row>
    <row r="296" spans="3:9" x14ac:dyDescent="0.25">
      <c r="C296" s="6"/>
      <c r="G296" s="6"/>
    </row>
    <row r="297" spans="3:9" x14ac:dyDescent="0.25">
      <c r="C297" s="6"/>
      <c r="G297" s="6"/>
      <c r="I297" s="26"/>
    </row>
    <row r="298" spans="3:9" x14ac:dyDescent="0.25">
      <c r="C298" s="6"/>
      <c r="G298" s="6"/>
      <c r="I298" s="26"/>
    </row>
    <row r="299" spans="3:9" x14ac:dyDescent="0.25">
      <c r="C299" s="6"/>
      <c r="G299" s="6"/>
      <c r="I299" s="26"/>
    </row>
    <row r="300" spans="3:9" x14ac:dyDescent="0.25">
      <c r="C300" s="6"/>
      <c r="G300" s="6"/>
      <c r="I300" s="26"/>
    </row>
    <row r="301" spans="3:9" x14ac:dyDescent="0.25">
      <c r="C301" s="6"/>
      <c r="G301" s="6"/>
      <c r="I301" s="26"/>
    </row>
    <row r="302" spans="3:9" x14ac:dyDescent="0.25">
      <c r="C302" s="6"/>
      <c r="G302" s="6"/>
      <c r="I302" s="26"/>
    </row>
    <row r="303" spans="3:9" x14ac:dyDescent="0.25">
      <c r="C303" s="6"/>
      <c r="G303" s="6"/>
    </row>
    <row r="304" spans="3:9" x14ac:dyDescent="0.25">
      <c r="C304" s="6"/>
      <c r="G304" s="6"/>
    </row>
    <row r="305" spans="3:7" x14ac:dyDescent="0.25">
      <c r="C305" s="6"/>
      <c r="G305" s="6"/>
    </row>
    <row r="306" spans="3:7" x14ac:dyDescent="0.25">
      <c r="C306" s="6"/>
      <c r="G306" s="6"/>
    </row>
    <row r="307" spans="3:7" x14ac:dyDescent="0.25">
      <c r="C307" s="6"/>
      <c r="G307" s="6"/>
    </row>
    <row r="308" spans="3:7" x14ac:dyDescent="0.25">
      <c r="C308" s="6"/>
      <c r="G308" s="6"/>
    </row>
    <row r="309" spans="3:7" x14ac:dyDescent="0.25">
      <c r="C309" s="6"/>
      <c r="G309" s="6"/>
    </row>
    <row r="310" spans="3:7" x14ac:dyDescent="0.25">
      <c r="C310" s="6"/>
      <c r="G310" s="6"/>
    </row>
    <row r="311" spans="3:7" x14ac:dyDescent="0.25">
      <c r="C311" s="6"/>
      <c r="G311" s="6"/>
    </row>
    <row r="312" spans="3:7" x14ac:dyDescent="0.25">
      <c r="C312" s="6"/>
      <c r="G312" s="6"/>
    </row>
    <row r="313" spans="3:7" x14ac:dyDescent="0.25">
      <c r="C313" s="6"/>
      <c r="G313" s="6"/>
    </row>
    <row r="314" spans="3:7" x14ac:dyDescent="0.25">
      <c r="C314" s="6"/>
      <c r="G314" s="6"/>
    </row>
    <row r="315" spans="3:7" x14ac:dyDescent="0.25">
      <c r="C315" s="6"/>
      <c r="F315" s="28"/>
      <c r="G315" s="6"/>
    </row>
    <row r="316" spans="3:7" x14ac:dyDescent="0.25">
      <c r="C316" s="6"/>
      <c r="G316" s="6"/>
    </row>
    <row r="317" spans="3:7" x14ac:dyDescent="0.25">
      <c r="C317" s="6"/>
      <c r="G317" s="6"/>
    </row>
    <row r="318" spans="3:7" x14ac:dyDescent="0.25">
      <c r="C318" s="6"/>
      <c r="G318" s="6"/>
    </row>
    <row r="319" spans="3:7" x14ac:dyDescent="0.25">
      <c r="C319" s="6"/>
      <c r="G319" s="6"/>
    </row>
    <row r="320" spans="3:7" x14ac:dyDescent="0.25">
      <c r="C320" s="6"/>
      <c r="G320" s="6"/>
    </row>
    <row r="321" spans="3:9" x14ac:dyDescent="0.25">
      <c r="C321" s="6"/>
      <c r="G321" s="6"/>
    </row>
    <row r="322" spans="3:9" x14ac:dyDescent="0.25">
      <c r="C322" s="6"/>
      <c r="G322" s="6"/>
      <c r="I322" s="26"/>
    </row>
    <row r="323" spans="3:9" x14ac:dyDescent="0.25">
      <c r="C323" s="6"/>
      <c r="G323" s="6"/>
      <c r="I323" s="26"/>
    </row>
    <row r="324" spans="3:9" x14ac:dyDescent="0.25">
      <c r="C324" s="6"/>
      <c r="G324" s="6"/>
    </row>
    <row r="325" spans="3:9" x14ac:dyDescent="0.25">
      <c r="C325" s="6"/>
      <c r="F325" s="28"/>
      <c r="G325" s="6"/>
    </row>
    <row r="326" spans="3:9" x14ac:dyDescent="0.25">
      <c r="C326" s="6"/>
      <c r="G326" s="6"/>
    </row>
    <row r="327" spans="3:9" x14ac:dyDescent="0.25">
      <c r="C327" s="6"/>
      <c r="G327" s="6"/>
      <c r="I327" s="26"/>
    </row>
    <row r="328" spans="3:9" x14ac:dyDescent="0.25">
      <c r="C328" s="6"/>
      <c r="G328" s="6"/>
      <c r="I328" s="27"/>
    </row>
    <row r="329" spans="3:9" x14ac:dyDescent="0.25">
      <c r="C329" s="6"/>
      <c r="F329" s="28"/>
      <c r="G329" s="6"/>
    </row>
    <row r="330" spans="3:9" x14ac:dyDescent="0.25">
      <c r="C330" s="6"/>
      <c r="G330" s="6"/>
    </row>
    <row r="331" spans="3:9" x14ac:dyDescent="0.25">
      <c r="C331" s="6"/>
      <c r="G331" s="6"/>
    </row>
    <row r="332" spans="3:9" x14ac:dyDescent="0.25">
      <c r="C332" s="6"/>
      <c r="G332" s="6"/>
    </row>
    <row r="333" spans="3:9" x14ac:dyDescent="0.25">
      <c r="C333" s="6"/>
      <c r="G333" s="6"/>
      <c r="I333" s="26"/>
    </row>
    <row r="334" spans="3:9" x14ac:dyDescent="0.25">
      <c r="C334" s="6"/>
      <c r="G334" s="6"/>
    </row>
    <row r="335" spans="3:9" x14ac:dyDescent="0.25">
      <c r="C335" s="6"/>
      <c r="G335" s="6"/>
    </row>
    <row r="336" spans="3:9" x14ac:dyDescent="0.25">
      <c r="C336" s="6"/>
      <c r="G336" s="6"/>
    </row>
    <row r="337" spans="3:9" x14ac:dyDescent="0.25">
      <c r="C337" s="6"/>
      <c r="G337" s="6"/>
    </row>
    <row r="338" spans="3:9" x14ac:dyDescent="0.25">
      <c r="C338" s="6"/>
      <c r="G338" s="6"/>
    </row>
    <row r="339" spans="3:9" x14ac:dyDescent="0.25">
      <c r="C339" s="6"/>
      <c r="G339" s="6"/>
    </row>
    <row r="340" spans="3:9" x14ac:dyDescent="0.25">
      <c r="C340" s="6"/>
      <c r="G340" s="6"/>
      <c r="I340" s="27"/>
    </row>
    <row r="341" spans="3:9" x14ac:dyDescent="0.25">
      <c r="C341" s="6"/>
      <c r="G341" s="6"/>
      <c r="I341" s="27"/>
    </row>
    <row r="342" spans="3:9" x14ac:dyDescent="0.25">
      <c r="C342" s="6"/>
      <c r="G342" s="6"/>
      <c r="I342" s="27"/>
    </row>
    <row r="343" spans="3:9" x14ac:dyDescent="0.25">
      <c r="C343" s="6"/>
      <c r="G343" s="6"/>
      <c r="I343" s="27"/>
    </row>
    <row r="344" spans="3:9" x14ac:dyDescent="0.25">
      <c r="C344" s="6"/>
      <c r="G344" s="6"/>
      <c r="I344" s="27"/>
    </row>
    <row r="345" spans="3:9" x14ac:dyDescent="0.25">
      <c r="C345" s="6"/>
      <c r="G345" s="6"/>
    </row>
    <row r="346" spans="3:9" x14ac:dyDescent="0.25">
      <c r="C346" s="6"/>
      <c r="G346" s="6"/>
      <c r="I346" s="26"/>
    </row>
    <row r="347" spans="3:9" x14ac:dyDescent="0.25">
      <c r="C347" s="6"/>
      <c r="G347" s="6"/>
      <c r="I347" s="26"/>
    </row>
    <row r="348" spans="3:9" x14ac:dyDescent="0.25">
      <c r="C348" s="6"/>
      <c r="G348" s="6"/>
      <c r="I348" s="26"/>
    </row>
    <row r="349" spans="3:9" x14ac:dyDescent="0.25">
      <c r="C349" s="6"/>
      <c r="G349" s="6"/>
      <c r="I349" s="26"/>
    </row>
    <row r="350" spans="3:9" x14ac:dyDescent="0.25">
      <c r="C350" s="6"/>
      <c r="G350" s="6"/>
      <c r="I350" s="26"/>
    </row>
    <row r="351" spans="3:9" x14ac:dyDescent="0.25">
      <c r="C351" s="6"/>
      <c r="G351" s="6"/>
      <c r="I351" s="26"/>
    </row>
    <row r="352" spans="3:9" x14ac:dyDescent="0.25">
      <c r="C352" s="6"/>
      <c r="G352" s="6"/>
      <c r="I352" s="26"/>
    </row>
    <row r="353" spans="3:9" x14ac:dyDescent="0.25">
      <c r="C353" s="6"/>
      <c r="G353" s="6"/>
      <c r="I353" s="26"/>
    </row>
    <row r="354" spans="3:9" x14ac:dyDescent="0.25">
      <c r="C354" s="6"/>
      <c r="G354" s="6"/>
      <c r="I354" s="26"/>
    </row>
    <row r="355" spans="3:9" x14ac:dyDescent="0.25">
      <c r="C355" s="6"/>
      <c r="G355" s="6"/>
      <c r="I355" s="26"/>
    </row>
    <row r="356" spans="3:9" x14ac:dyDescent="0.25">
      <c r="C356" s="6"/>
      <c r="G356" s="6"/>
      <c r="I356" s="26"/>
    </row>
    <row r="357" spans="3:9" x14ac:dyDescent="0.25">
      <c r="C357" s="6"/>
      <c r="G357" s="6"/>
      <c r="I357" s="26"/>
    </row>
    <row r="358" spans="3:9" x14ac:dyDescent="0.25">
      <c r="C358" s="6"/>
      <c r="G358" s="6"/>
    </row>
    <row r="359" spans="3:9" x14ac:dyDescent="0.25">
      <c r="C359" s="6"/>
      <c r="G359" s="6"/>
    </row>
    <row r="360" spans="3:9" x14ac:dyDescent="0.25">
      <c r="C360" s="6"/>
      <c r="G360" s="6"/>
    </row>
    <row r="361" spans="3:9" x14ac:dyDescent="0.25">
      <c r="C361" s="6"/>
      <c r="G361" s="6"/>
    </row>
    <row r="362" spans="3:9" x14ac:dyDescent="0.25">
      <c r="C362" s="6"/>
      <c r="G362" s="6"/>
    </row>
    <row r="363" spans="3:9" x14ac:dyDescent="0.25">
      <c r="C363" s="6"/>
      <c r="G363" s="6"/>
    </row>
    <row r="364" spans="3:9" x14ac:dyDescent="0.25">
      <c r="C364" s="6"/>
      <c r="G364" s="6"/>
    </row>
    <row r="365" spans="3:9" x14ac:dyDescent="0.25">
      <c r="C365" s="6"/>
      <c r="G365" s="6"/>
    </row>
    <row r="366" spans="3:9" x14ac:dyDescent="0.25">
      <c r="C366" s="6"/>
      <c r="G366" s="6"/>
    </row>
    <row r="367" spans="3:9" x14ac:dyDescent="0.25">
      <c r="C367" s="6"/>
      <c r="G367" s="6"/>
    </row>
    <row r="368" spans="3:9" x14ac:dyDescent="0.25">
      <c r="C368" s="6"/>
      <c r="G368" s="6"/>
      <c r="I368" s="27"/>
    </row>
    <row r="369" spans="3:9" x14ac:dyDescent="0.25">
      <c r="C369" s="6"/>
      <c r="G369" s="6"/>
      <c r="I369" s="27"/>
    </row>
    <row r="370" spans="3:9" x14ac:dyDescent="0.25">
      <c r="C370" s="6"/>
      <c r="G370" s="6"/>
      <c r="I370" s="26"/>
    </row>
    <row r="371" spans="3:9" x14ac:dyDescent="0.25">
      <c r="C371" s="6"/>
      <c r="G371" s="6"/>
    </row>
    <row r="372" spans="3:9" x14ac:dyDescent="0.25">
      <c r="C372" s="6"/>
      <c r="G372" s="6"/>
    </row>
    <row r="373" spans="3:9" x14ac:dyDescent="0.25">
      <c r="C373" s="6"/>
      <c r="G373" s="6"/>
    </row>
    <row r="374" spans="3:9" x14ac:dyDescent="0.25">
      <c r="C374" s="6"/>
      <c r="G374" s="6"/>
    </row>
    <row r="375" spans="3:9" x14ac:dyDescent="0.25">
      <c r="C375" s="6"/>
      <c r="G375" s="6"/>
      <c r="I375" s="26"/>
    </row>
    <row r="376" spans="3:9" x14ac:dyDescent="0.25">
      <c r="C376" s="6"/>
      <c r="G376" s="6"/>
      <c r="I376" s="26"/>
    </row>
    <row r="377" spans="3:9" x14ac:dyDescent="0.25">
      <c r="C377" s="6"/>
      <c r="G377" s="6"/>
    </row>
    <row r="378" spans="3:9" x14ac:dyDescent="0.25">
      <c r="C378" s="6"/>
      <c r="G378" s="6"/>
    </row>
    <row r="379" spans="3:9" x14ac:dyDescent="0.25">
      <c r="C379" s="6"/>
      <c r="G379" s="6"/>
    </row>
    <row r="380" spans="3:9" x14ac:dyDescent="0.25">
      <c r="C380" s="6"/>
      <c r="G380" s="6"/>
    </row>
    <row r="381" spans="3:9" x14ac:dyDescent="0.25">
      <c r="C381" s="6"/>
      <c r="G381" s="6"/>
    </row>
    <row r="382" spans="3:9" x14ac:dyDescent="0.25">
      <c r="C382" s="6"/>
      <c r="G382" s="6"/>
      <c r="I382" s="26"/>
    </row>
    <row r="383" spans="3:9" x14ac:dyDescent="0.25">
      <c r="C383" s="6"/>
      <c r="G383" s="6"/>
      <c r="I383" s="26"/>
    </row>
    <row r="384" spans="3:9" x14ac:dyDescent="0.25">
      <c r="C384" s="6"/>
      <c r="G384" s="6"/>
      <c r="I384" s="26"/>
    </row>
    <row r="385" spans="3:9" x14ac:dyDescent="0.25">
      <c r="C385" s="6"/>
      <c r="G385" s="6"/>
      <c r="I385" s="26"/>
    </row>
    <row r="386" spans="3:9" x14ac:dyDescent="0.25">
      <c r="C386" s="6"/>
      <c r="G386" s="6"/>
      <c r="I386" s="26"/>
    </row>
    <row r="387" spans="3:9" x14ac:dyDescent="0.25">
      <c r="C387" s="6"/>
      <c r="G387" s="6"/>
      <c r="I387" s="26"/>
    </row>
    <row r="388" spans="3:9" x14ac:dyDescent="0.25">
      <c r="C388" s="6"/>
      <c r="G388" s="6"/>
      <c r="I388" s="26"/>
    </row>
    <row r="389" spans="3:9" x14ac:dyDescent="0.25">
      <c r="C389" s="6"/>
      <c r="G389" s="6"/>
      <c r="I389" s="26"/>
    </row>
    <row r="390" spans="3:9" x14ac:dyDescent="0.25">
      <c r="C390" s="6"/>
      <c r="G390" s="6"/>
    </row>
    <row r="391" spans="3:9" x14ac:dyDescent="0.25">
      <c r="C391" s="6"/>
      <c r="G391" s="6"/>
    </row>
    <row r="392" spans="3:9" x14ac:dyDescent="0.25">
      <c r="C392" s="6"/>
      <c r="G392" s="6"/>
    </row>
    <row r="393" spans="3:9" x14ac:dyDescent="0.25">
      <c r="C393" s="6"/>
      <c r="G393" s="6"/>
    </row>
    <row r="394" spans="3:9" x14ac:dyDescent="0.25">
      <c r="C394" s="6"/>
      <c r="G394" s="6"/>
    </row>
    <row r="395" spans="3:9" x14ac:dyDescent="0.25">
      <c r="C395" s="6"/>
      <c r="G395" s="6"/>
    </row>
    <row r="396" spans="3:9" x14ac:dyDescent="0.25">
      <c r="C396" s="6"/>
      <c r="G396" s="6"/>
    </row>
    <row r="397" spans="3:9" x14ac:dyDescent="0.25">
      <c r="C397" s="6"/>
      <c r="G397" s="6"/>
    </row>
    <row r="398" spans="3:9" x14ac:dyDescent="0.25">
      <c r="C398" s="6"/>
      <c r="F398" s="28"/>
      <c r="G398" s="6"/>
    </row>
    <row r="399" spans="3:9" x14ac:dyDescent="0.25">
      <c r="C399" s="6"/>
      <c r="F399" s="28"/>
      <c r="G399" s="6"/>
    </row>
    <row r="400" spans="3:9" x14ac:dyDescent="0.25">
      <c r="C400" s="6"/>
      <c r="F400" s="28"/>
      <c r="G400" s="6"/>
    </row>
    <row r="401" spans="3:10" x14ac:dyDescent="0.25">
      <c r="C401" s="6"/>
      <c r="G401" s="6"/>
    </row>
    <row r="402" spans="3:10" x14ac:dyDescent="0.25">
      <c r="C402" s="6"/>
      <c r="G402" s="6"/>
      <c r="I402" s="26"/>
    </row>
    <row r="403" spans="3:10" x14ac:dyDescent="0.25">
      <c r="C403" s="6"/>
      <c r="F403" s="28"/>
      <c r="G403" s="6"/>
      <c r="I403" s="26"/>
    </row>
    <row r="404" spans="3:10" x14ac:dyDescent="0.25">
      <c r="C404" s="6"/>
      <c r="F404" s="28"/>
      <c r="G404" s="6"/>
    </row>
    <row r="405" spans="3:10" x14ac:dyDescent="0.25">
      <c r="C405" s="6"/>
      <c r="F405" s="28"/>
      <c r="G405" s="6"/>
    </row>
    <row r="406" spans="3:10" x14ac:dyDescent="0.25">
      <c r="C406" s="6"/>
      <c r="G406" s="6"/>
      <c r="J406" s="28"/>
    </row>
    <row r="407" spans="3:10" x14ac:dyDescent="0.25">
      <c r="C407" s="6"/>
      <c r="G407" s="6"/>
      <c r="J407" s="28"/>
    </row>
    <row r="408" spans="3:10" x14ac:dyDescent="0.25">
      <c r="C408" s="6"/>
      <c r="G408" s="6"/>
    </row>
    <row r="409" spans="3:10" x14ac:dyDescent="0.25">
      <c r="C409" s="6"/>
      <c r="G409" s="6"/>
    </row>
    <row r="410" spans="3:10" x14ac:dyDescent="0.25">
      <c r="C410" s="6"/>
      <c r="G410" s="6"/>
    </row>
    <row r="411" spans="3:10" x14ac:dyDescent="0.25">
      <c r="C411" s="6"/>
      <c r="G411" s="6"/>
      <c r="J411" s="28"/>
    </row>
    <row r="412" spans="3:10" x14ac:dyDescent="0.25">
      <c r="C412" s="6"/>
      <c r="G412" s="6"/>
      <c r="J412" s="28"/>
    </row>
    <row r="413" spans="3:10" x14ac:dyDescent="0.25">
      <c r="C413" s="6"/>
      <c r="G413" s="6"/>
      <c r="I413" s="26"/>
    </row>
    <row r="414" spans="3:10" x14ac:dyDescent="0.25">
      <c r="C414" s="6"/>
      <c r="G414" s="6"/>
      <c r="I414" s="26"/>
    </row>
    <row r="415" spans="3:10" x14ac:dyDescent="0.25">
      <c r="C415" s="6"/>
      <c r="G415" s="6"/>
      <c r="I415" s="26"/>
    </row>
    <row r="416" spans="3:10" x14ac:dyDescent="0.25">
      <c r="C416" s="6"/>
      <c r="G416" s="6"/>
      <c r="I416" s="26"/>
    </row>
    <row r="417" spans="3:9" x14ac:dyDescent="0.25">
      <c r="C417" s="6"/>
      <c r="G417" s="6"/>
      <c r="I417" s="26"/>
    </row>
    <row r="418" spans="3:9" x14ac:dyDescent="0.25">
      <c r="C418" s="6"/>
      <c r="G418" s="6"/>
    </row>
    <row r="419" spans="3:9" x14ac:dyDescent="0.25">
      <c r="C419" s="6"/>
      <c r="G419" s="6"/>
    </row>
    <row r="420" spans="3:9" x14ac:dyDescent="0.25">
      <c r="C420" s="6"/>
      <c r="G420" s="6"/>
    </row>
    <row r="421" spans="3:9" x14ac:dyDescent="0.25">
      <c r="C421" s="6"/>
      <c r="G421" s="6"/>
    </row>
    <row r="422" spans="3:9" x14ac:dyDescent="0.25">
      <c r="C422" s="6"/>
      <c r="G422" s="6"/>
    </row>
    <row r="423" spans="3:9" x14ac:dyDescent="0.25">
      <c r="C423" s="6"/>
      <c r="G423" s="6"/>
    </row>
    <row r="424" spans="3:9" x14ac:dyDescent="0.25">
      <c r="C424" s="6"/>
      <c r="G424" s="6"/>
    </row>
    <row r="425" spans="3:9" x14ac:dyDescent="0.25">
      <c r="C425" s="6"/>
      <c r="G425" s="6"/>
    </row>
    <row r="426" spans="3:9" x14ac:dyDescent="0.25">
      <c r="C426" s="6"/>
      <c r="G426" s="6"/>
    </row>
    <row r="427" spans="3:9" x14ac:dyDescent="0.25">
      <c r="C427" s="6"/>
      <c r="G427" s="6"/>
    </row>
    <row r="428" spans="3:9" x14ac:dyDescent="0.25">
      <c r="C428" s="6"/>
      <c r="G428" s="6"/>
    </row>
    <row r="429" spans="3:9" x14ac:dyDescent="0.25">
      <c r="C429" s="6"/>
      <c r="G429" s="6"/>
    </row>
    <row r="430" spans="3:9" x14ac:dyDescent="0.25">
      <c r="C430" s="6"/>
      <c r="G430" s="6"/>
    </row>
    <row r="431" spans="3:9" x14ac:dyDescent="0.25">
      <c r="C431" s="6"/>
      <c r="G431" s="6"/>
    </row>
    <row r="432" spans="3:9" x14ac:dyDescent="0.25">
      <c r="C432" s="6"/>
      <c r="G432" s="6"/>
    </row>
    <row r="433" spans="3:9" x14ac:dyDescent="0.25">
      <c r="C433" s="6"/>
      <c r="G433" s="6"/>
    </row>
    <row r="434" spans="3:9" x14ac:dyDescent="0.25">
      <c r="C434" s="6"/>
      <c r="G434" s="6"/>
    </row>
    <row r="435" spans="3:9" x14ac:dyDescent="0.25">
      <c r="C435" s="6"/>
      <c r="F435" s="28"/>
      <c r="G435" s="6"/>
    </row>
    <row r="436" spans="3:9" x14ac:dyDescent="0.25">
      <c r="C436" s="6"/>
      <c r="F436" s="28"/>
      <c r="G436" s="6"/>
      <c r="I436" s="26"/>
    </row>
    <row r="437" spans="3:9" x14ac:dyDescent="0.25">
      <c r="C437" s="6"/>
      <c r="F437" s="28"/>
      <c r="G437" s="6"/>
      <c r="I437" s="26"/>
    </row>
    <row r="438" spans="3:9" x14ac:dyDescent="0.25">
      <c r="C438" s="6"/>
      <c r="F438" s="28"/>
      <c r="G438" s="6"/>
      <c r="I438" s="26"/>
    </row>
    <row r="439" spans="3:9" x14ac:dyDescent="0.25">
      <c r="C439" s="6"/>
      <c r="G439" s="6"/>
      <c r="I439" s="26"/>
    </row>
    <row r="440" spans="3:9" x14ac:dyDescent="0.25">
      <c r="C440" s="6"/>
      <c r="G440" s="6"/>
      <c r="I440" s="26"/>
    </row>
    <row r="441" spans="3:9" x14ac:dyDescent="0.25">
      <c r="C441" s="6"/>
      <c r="G441" s="6"/>
    </row>
    <row r="442" spans="3:9" x14ac:dyDescent="0.25">
      <c r="C442" s="6"/>
      <c r="G442" s="6"/>
    </row>
    <row r="443" spans="3:9" x14ac:dyDescent="0.25">
      <c r="C443" s="6"/>
      <c r="G443" s="6"/>
    </row>
    <row r="444" spans="3:9" x14ac:dyDescent="0.25">
      <c r="C444" s="6"/>
      <c r="G444" s="6"/>
    </row>
    <row r="445" spans="3:9" x14ac:dyDescent="0.25">
      <c r="C445" s="6"/>
      <c r="G445" s="6"/>
    </row>
    <row r="446" spans="3:9" x14ac:dyDescent="0.25">
      <c r="C446" s="6"/>
      <c r="G446" s="6"/>
    </row>
    <row r="447" spans="3:9" x14ac:dyDescent="0.25">
      <c r="C447" s="6"/>
      <c r="G447" s="6"/>
    </row>
    <row r="448" spans="3:9" x14ac:dyDescent="0.25">
      <c r="C448" s="6"/>
      <c r="F448" s="28"/>
      <c r="G448" s="6"/>
    </row>
    <row r="449" spans="3:10" x14ac:dyDescent="0.25">
      <c r="C449" s="6"/>
      <c r="F449" s="28"/>
      <c r="G449" s="6"/>
      <c r="I449" s="26"/>
    </row>
    <row r="450" spans="3:10" x14ac:dyDescent="0.25">
      <c r="C450" s="6"/>
      <c r="G450" s="6"/>
    </row>
    <row r="451" spans="3:10" x14ac:dyDescent="0.25">
      <c r="C451" s="6"/>
      <c r="G451" s="6"/>
    </row>
    <row r="452" spans="3:10" x14ac:dyDescent="0.25">
      <c r="C452" s="6"/>
      <c r="G452" s="6"/>
    </row>
    <row r="453" spans="3:10" x14ac:dyDescent="0.25">
      <c r="C453" s="6"/>
      <c r="G453" s="6"/>
    </row>
    <row r="454" spans="3:10" x14ac:dyDescent="0.25">
      <c r="C454" s="6"/>
      <c r="G454" s="6"/>
      <c r="I454" s="27"/>
    </row>
    <row r="455" spans="3:10" x14ac:dyDescent="0.25">
      <c r="C455" s="6"/>
      <c r="G455" s="6"/>
      <c r="I455" s="26"/>
    </row>
    <row r="456" spans="3:10" x14ac:dyDescent="0.25">
      <c r="C456" s="6"/>
      <c r="G456" s="6"/>
      <c r="I456" s="27"/>
      <c r="J456" s="28"/>
    </row>
    <row r="457" spans="3:10" x14ac:dyDescent="0.25">
      <c r="C457" s="6"/>
      <c r="G457" s="6"/>
      <c r="I457" s="27"/>
    </row>
    <row r="458" spans="3:10" x14ac:dyDescent="0.25">
      <c r="C458" s="6"/>
      <c r="G458" s="6"/>
      <c r="I458" s="26"/>
    </row>
    <row r="459" spans="3:10" x14ac:dyDescent="0.25">
      <c r="C459" s="6"/>
      <c r="G459" s="6"/>
      <c r="I459" s="26"/>
    </row>
    <row r="460" spans="3:10" x14ac:dyDescent="0.25">
      <c r="C460" s="6"/>
      <c r="F460" s="28"/>
      <c r="G460" s="6"/>
    </row>
    <row r="461" spans="3:10" x14ac:dyDescent="0.25">
      <c r="C461" s="6"/>
      <c r="F461" s="28"/>
      <c r="G461" s="6"/>
      <c r="I461" s="26"/>
    </row>
    <row r="462" spans="3:10" x14ac:dyDescent="0.25">
      <c r="C462" s="6"/>
      <c r="G462" s="6"/>
      <c r="I462" s="26"/>
    </row>
    <row r="463" spans="3:10" x14ac:dyDescent="0.25">
      <c r="C463" s="6"/>
      <c r="G463" s="6"/>
    </row>
    <row r="464" spans="3:10" x14ac:dyDescent="0.25">
      <c r="C464" s="6"/>
      <c r="G464" s="6"/>
    </row>
    <row r="465" spans="3:10" x14ac:dyDescent="0.25">
      <c r="C465" s="6"/>
      <c r="F465" s="28"/>
      <c r="G465" s="6"/>
      <c r="I465" s="27"/>
    </row>
    <row r="466" spans="3:10" x14ac:dyDescent="0.25">
      <c r="C466" s="6"/>
      <c r="F466" s="28"/>
      <c r="G466" s="6"/>
      <c r="I466" s="27"/>
    </row>
    <row r="467" spans="3:10" x14ac:dyDescent="0.25">
      <c r="C467" s="6"/>
      <c r="F467" s="28"/>
      <c r="G467" s="6"/>
      <c r="I467" s="27"/>
    </row>
    <row r="468" spans="3:10" x14ac:dyDescent="0.25">
      <c r="C468" s="6"/>
      <c r="G468" s="6"/>
      <c r="I468" s="27"/>
      <c r="J468" s="28"/>
    </row>
    <row r="469" spans="3:10" x14ac:dyDescent="0.25">
      <c r="C469" s="6"/>
      <c r="G469" s="6"/>
      <c r="I469" s="27"/>
    </row>
    <row r="470" spans="3:10" x14ac:dyDescent="0.25">
      <c r="C470" s="6"/>
      <c r="G470" s="6"/>
      <c r="I470" s="27"/>
    </row>
    <row r="471" spans="3:10" x14ac:dyDescent="0.25">
      <c r="C471" s="6"/>
      <c r="G471" s="6"/>
      <c r="I471" s="26"/>
    </row>
    <row r="472" spans="3:10" x14ac:dyDescent="0.25">
      <c r="C472" s="6"/>
      <c r="G472" s="6"/>
      <c r="I472" s="26"/>
    </row>
    <row r="473" spans="3:10" x14ac:dyDescent="0.25">
      <c r="C473" s="6"/>
      <c r="G473" s="6"/>
      <c r="J473" s="28"/>
    </row>
    <row r="474" spans="3:10" x14ac:dyDescent="0.25">
      <c r="C474" s="6"/>
      <c r="G474" s="6"/>
      <c r="J474" s="28"/>
    </row>
    <row r="475" spans="3:10" x14ac:dyDescent="0.25">
      <c r="C475" s="6"/>
      <c r="G475" s="6"/>
      <c r="I475" s="26"/>
    </row>
    <row r="476" spans="3:10" x14ac:dyDescent="0.25">
      <c r="C476" s="6"/>
      <c r="G476" s="6"/>
      <c r="I476" s="26"/>
    </row>
    <row r="477" spans="3:10" x14ac:dyDescent="0.25">
      <c r="C477" s="6"/>
      <c r="G477" s="6"/>
      <c r="I477" s="26"/>
    </row>
    <row r="478" spans="3:10" x14ac:dyDescent="0.25">
      <c r="C478" s="6"/>
      <c r="G478" s="6"/>
      <c r="I478" s="26"/>
    </row>
    <row r="479" spans="3:10" x14ac:dyDescent="0.25">
      <c r="C479" s="6"/>
      <c r="G479" s="6"/>
      <c r="I479" s="26"/>
    </row>
    <row r="480" spans="3:10" x14ac:dyDescent="0.25">
      <c r="C480" s="6"/>
      <c r="G480" s="6"/>
      <c r="I480" s="26"/>
    </row>
    <row r="481" spans="3:9" x14ac:dyDescent="0.25">
      <c r="C481" s="6"/>
      <c r="G481" s="6"/>
    </row>
    <row r="482" spans="3:9" x14ac:dyDescent="0.25">
      <c r="C482" s="6"/>
      <c r="G482" s="6"/>
      <c r="I482" s="26"/>
    </row>
    <row r="483" spans="3:9" x14ac:dyDescent="0.25">
      <c r="C483" s="6"/>
      <c r="G483" s="6"/>
    </row>
    <row r="484" spans="3:9" x14ac:dyDescent="0.25">
      <c r="C484" s="6"/>
      <c r="G484" s="6"/>
    </row>
    <row r="485" spans="3:9" x14ac:dyDescent="0.25">
      <c r="C485" s="6"/>
      <c r="G485" s="6"/>
    </row>
    <row r="486" spans="3:9" x14ac:dyDescent="0.25">
      <c r="C486" s="6"/>
      <c r="G486" s="6"/>
    </row>
    <row r="487" spans="3:9" x14ac:dyDescent="0.25">
      <c r="C487" s="6"/>
      <c r="F487" s="28"/>
      <c r="G487" s="6"/>
      <c r="I487" s="27"/>
    </row>
    <row r="488" spans="3:9" x14ac:dyDescent="0.25">
      <c r="C488" s="6"/>
      <c r="G488" s="6"/>
    </row>
    <row r="489" spans="3:9" x14ac:dyDescent="0.25">
      <c r="C489" s="6"/>
      <c r="G489" s="6"/>
    </row>
    <row r="490" spans="3:9" x14ac:dyDescent="0.25">
      <c r="C490" s="6"/>
      <c r="G490" s="6"/>
    </row>
    <row r="491" spans="3:9" x14ac:dyDescent="0.25">
      <c r="C491" s="6"/>
      <c r="G491" s="6"/>
    </row>
    <row r="492" spans="3:9" x14ac:dyDescent="0.25">
      <c r="C492" s="6"/>
      <c r="G492" s="6"/>
    </row>
    <row r="493" spans="3:9" x14ac:dyDescent="0.25">
      <c r="C493" s="6"/>
      <c r="G493" s="6"/>
      <c r="I493" s="26"/>
    </row>
    <row r="494" spans="3:9" x14ac:dyDescent="0.25">
      <c r="C494" s="6"/>
      <c r="G494" s="6"/>
    </row>
    <row r="495" spans="3:9" x14ac:dyDescent="0.25">
      <c r="C495" s="6"/>
      <c r="G495" s="6"/>
      <c r="I495" s="26"/>
    </row>
    <row r="496" spans="3:9" x14ac:dyDescent="0.25">
      <c r="C496" s="6"/>
      <c r="G496" s="6"/>
      <c r="I496" s="27"/>
    </row>
    <row r="497" spans="3:9" x14ac:dyDescent="0.25">
      <c r="C497" s="6"/>
      <c r="G497" s="6"/>
      <c r="I497" s="26"/>
    </row>
    <row r="498" spans="3:9" x14ac:dyDescent="0.25">
      <c r="C498" s="6"/>
      <c r="G498" s="6"/>
      <c r="I498" s="26"/>
    </row>
    <row r="499" spans="3:9" x14ac:dyDescent="0.25">
      <c r="C499" s="6"/>
      <c r="G499" s="6"/>
      <c r="I499" s="26"/>
    </row>
    <row r="500" spans="3:9" x14ac:dyDescent="0.25">
      <c r="C500" s="6"/>
      <c r="G500" s="6"/>
      <c r="I500" s="26"/>
    </row>
    <row r="501" spans="3:9" x14ac:dyDescent="0.25">
      <c r="C501" s="6"/>
      <c r="G501" s="6"/>
      <c r="I501" s="26"/>
    </row>
    <row r="502" spans="3:9" x14ac:dyDescent="0.25">
      <c r="C502" s="6"/>
      <c r="G502" s="6"/>
      <c r="I502" s="27"/>
    </row>
    <row r="503" spans="3:9" x14ac:dyDescent="0.25">
      <c r="C503" s="6"/>
      <c r="G503" s="6"/>
      <c r="I503" s="26"/>
    </row>
    <row r="504" spans="3:9" x14ac:dyDescent="0.25">
      <c r="C504" s="6"/>
      <c r="G504" s="6"/>
      <c r="I504" s="26"/>
    </row>
    <row r="505" spans="3:9" x14ac:dyDescent="0.25">
      <c r="C505" s="6"/>
      <c r="G505" s="6"/>
      <c r="I505" s="26"/>
    </row>
    <row r="506" spans="3:9" x14ac:dyDescent="0.25">
      <c r="C506" s="6"/>
      <c r="G506" s="6"/>
      <c r="I506" s="26"/>
    </row>
    <row r="507" spans="3:9" x14ac:dyDescent="0.25">
      <c r="C507" s="6"/>
      <c r="F507" s="28"/>
      <c r="G507" s="6"/>
      <c r="I507" s="27"/>
    </row>
    <row r="508" spans="3:9" x14ac:dyDescent="0.25">
      <c r="C508" s="6"/>
      <c r="G508" s="6"/>
    </row>
    <row r="509" spans="3:9" x14ac:dyDescent="0.25">
      <c r="C509" s="6"/>
      <c r="G509" s="6"/>
    </row>
    <row r="510" spans="3:9" x14ac:dyDescent="0.25">
      <c r="C510" s="6"/>
      <c r="G510" s="6"/>
      <c r="I510" s="26"/>
    </row>
    <row r="511" spans="3:9" x14ac:dyDescent="0.25">
      <c r="C511" s="6"/>
      <c r="G511" s="6"/>
      <c r="I511" s="27"/>
    </row>
    <row r="512" spans="3:9" x14ac:dyDescent="0.25">
      <c r="C512" s="6"/>
      <c r="I512" s="27"/>
    </row>
    <row r="513" spans="3:9" x14ac:dyDescent="0.25">
      <c r="C513" s="6"/>
      <c r="G513" s="6"/>
      <c r="I513" s="26"/>
    </row>
    <row r="514" spans="3:9" x14ac:dyDescent="0.25">
      <c r="C514" s="6"/>
      <c r="G514" s="6"/>
      <c r="I514" s="26"/>
    </row>
    <row r="515" spans="3:9" x14ac:dyDescent="0.25">
      <c r="C515" s="6"/>
      <c r="G515" s="6"/>
      <c r="I515" s="26"/>
    </row>
    <row r="516" spans="3:9" x14ac:dyDescent="0.25">
      <c r="C516" s="6"/>
      <c r="G516" s="6"/>
      <c r="I516" s="26"/>
    </row>
    <row r="517" spans="3:9" x14ac:dyDescent="0.25">
      <c r="C517" s="6"/>
      <c r="G517" s="6"/>
    </row>
    <row r="518" spans="3:9" x14ac:dyDescent="0.25">
      <c r="C518" s="6"/>
      <c r="G518" s="6"/>
    </row>
    <row r="519" spans="3:9" x14ac:dyDescent="0.25">
      <c r="C519" s="6"/>
      <c r="G519" s="6"/>
    </row>
    <row r="520" spans="3:9" x14ac:dyDescent="0.25">
      <c r="C520" s="6"/>
      <c r="G520" s="6"/>
      <c r="I520" s="26"/>
    </row>
    <row r="521" spans="3:9" x14ac:dyDescent="0.25">
      <c r="C521" s="6"/>
      <c r="G521" s="6"/>
    </row>
    <row r="522" spans="3:9" x14ac:dyDescent="0.25">
      <c r="C522" s="6"/>
      <c r="G522" s="6"/>
      <c r="I522" s="26"/>
    </row>
    <row r="523" spans="3:9" x14ac:dyDescent="0.25">
      <c r="C523" s="6"/>
      <c r="G523" s="6"/>
      <c r="I523" s="26"/>
    </row>
    <row r="524" spans="3:9" x14ac:dyDescent="0.25">
      <c r="C524" s="6"/>
      <c r="G524" s="6"/>
      <c r="I524" s="27"/>
    </row>
    <row r="525" spans="3:9" x14ac:dyDescent="0.25">
      <c r="C525" s="6"/>
      <c r="G525" s="6"/>
      <c r="I525" s="27"/>
    </row>
    <row r="526" spans="3:9" x14ac:dyDescent="0.25">
      <c r="C526" s="6"/>
      <c r="G526" s="6"/>
      <c r="I526" s="27"/>
    </row>
    <row r="527" spans="3:9" x14ac:dyDescent="0.25">
      <c r="C527" s="6"/>
      <c r="G527" s="6"/>
    </row>
    <row r="528" spans="3:9" x14ac:dyDescent="0.25">
      <c r="C528" s="6"/>
      <c r="G528" s="6"/>
    </row>
    <row r="529" spans="3:10" x14ac:dyDescent="0.25">
      <c r="C529" s="6"/>
      <c r="G529" s="6"/>
    </row>
    <row r="530" spans="3:10" x14ac:dyDescent="0.25">
      <c r="C530" s="6"/>
      <c r="F530" s="28"/>
      <c r="G530" s="6"/>
    </row>
    <row r="531" spans="3:10" x14ac:dyDescent="0.25">
      <c r="C531" s="6"/>
      <c r="F531" s="28"/>
      <c r="G531" s="6"/>
    </row>
    <row r="532" spans="3:10" x14ac:dyDescent="0.25">
      <c r="C532" s="6"/>
      <c r="G532" s="6"/>
    </row>
    <row r="533" spans="3:10" x14ac:dyDescent="0.25">
      <c r="C533" s="6"/>
      <c r="G533" s="6"/>
    </row>
    <row r="534" spans="3:10" x14ac:dyDescent="0.25">
      <c r="C534" s="6"/>
      <c r="F534" s="28"/>
      <c r="G534" s="6"/>
    </row>
    <row r="535" spans="3:10" x14ac:dyDescent="0.25">
      <c r="C535" s="6"/>
      <c r="F535" s="28"/>
      <c r="G535" s="6"/>
    </row>
    <row r="536" spans="3:10" x14ac:dyDescent="0.25">
      <c r="C536" s="6"/>
      <c r="G536" s="6"/>
    </row>
    <row r="537" spans="3:10" x14ac:dyDescent="0.25">
      <c r="C537" s="6"/>
      <c r="G537" s="6"/>
    </row>
    <row r="538" spans="3:10" x14ac:dyDescent="0.25">
      <c r="C538" s="6"/>
      <c r="G538" s="6"/>
    </row>
    <row r="539" spans="3:10" x14ac:dyDescent="0.25">
      <c r="C539" s="6"/>
      <c r="F539" s="28"/>
      <c r="G539" s="6"/>
    </row>
    <row r="540" spans="3:10" x14ac:dyDescent="0.25">
      <c r="C540" s="6"/>
      <c r="F540" s="28"/>
      <c r="G540" s="6"/>
    </row>
    <row r="541" spans="3:10" x14ac:dyDescent="0.25">
      <c r="C541" s="6"/>
      <c r="G541" s="6"/>
    </row>
    <row r="542" spans="3:10" x14ac:dyDescent="0.25">
      <c r="C542" s="6"/>
      <c r="G542" s="6"/>
    </row>
    <row r="543" spans="3:10" x14ac:dyDescent="0.25">
      <c r="C543" s="6"/>
      <c r="G543" s="6"/>
      <c r="J543" s="28"/>
    </row>
    <row r="544" spans="3:10" x14ac:dyDescent="0.25">
      <c r="C544" s="6"/>
      <c r="G544" s="6"/>
    </row>
    <row r="545" spans="3:9" x14ac:dyDescent="0.25">
      <c r="C545" s="6"/>
      <c r="G545" s="6"/>
    </row>
    <row r="546" spans="3:9" x14ac:dyDescent="0.25">
      <c r="C546" s="6"/>
      <c r="G546" s="6"/>
    </row>
    <row r="547" spans="3:9" x14ac:dyDescent="0.25">
      <c r="C547" s="6"/>
      <c r="G547" s="6"/>
    </row>
    <row r="548" spans="3:9" x14ac:dyDescent="0.25">
      <c r="C548" s="6"/>
      <c r="G548" s="6"/>
    </row>
    <row r="549" spans="3:9" x14ac:dyDescent="0.25">
      <c r="C549" s="6"/>
      <c r="G549" s="6"/>
    </row>
    <row r="550" spans="3:9" x14ac:dyDescent="0.25">
      <c r="C550" s="6"/>
      <c r="G550" s="6"/>
    </row>
    <row r="551" spans="3:9" x14ac:dyDescent="0.25">
      <c r="C551" s="6"/>
      <c r="G551" s="6"/>
    </row>
    <row r="552" spans="3:9" x14ac:dyDescent="0.25">
      <c r="C552" s="6"/>
      <c r="G552" s="6"/>
      <c r="I552" s="26"/>
    </row>
    <row r="553" spans="3:9" x14ac:dyDescent="0.25">
      <c r="C553" s="6"/>
      <c r="G553" s="6"/>
      <c r="I553" s="26"/>
    </row>
    <row r="554" spans="3:9" x14ac:dyDescent="0.25">
      <c r="C554" s="6"/>
      <c r="G554" s="6"/>
      <c r="I554" s="26"/>
    </row>
    <row r="555" spans="3:9" x14ac:dyDescent="0.25">
      <c r="C555" s="6"/>
      <c r="G555" s="6"/>
    </row>
    <row r="556" spans="3:9" x14ac:dyDescent="0.25">
      <c r="C556" s="6"/>
      <c r="G556" s="6"/>
    </row>
    <row r="557" spans="3:9" x14ac:dyDescent="0.25">
      <c r="C557" s="6"/>
      <c r="G557" s="6"/>
    </row>
    <row r="558" spans="3:9" x14ac:dyDescent="0.25">
      <c r="C558" s="6"/>
      <c r="G558" s="6"/>
    </row>
    <row r="559" spans="3:9" x14ac:dyDescent="0.25">
      <c r="C559" s="6"/>
      <c r="G559" s="6"/>
      <c r="I559" s="26"/>
    </row>
    <row r="560" spans="3:9" x14ac:dyDescent="0.25">
      <c r="C560" s="6"/>
      <c r="G560" s="6"/>
      <c r="I560" s="26"/>
    </row>
    <row r="561" spans="3:9" x14ac:dyDescent="0.25">
      <c r="C561" s="6"/>
      <c r="G561" s="6"/>
    </row>
    <row r="562" spans="3:9" x14ac:dyDescent="0.25">
      <c r="C562" s="6"/>
      <c r="G562" s="6"/>
      <c r="I562" s="26"/>
    </row>
    <row r="563" spans="3:9" x14ac:dyDescent="0.25">
      <c r="C563" s="6"/>
      <c r="G563" s="6"/>
      <c r="I563" s="26"/>
    </row>
    <row r="564" spans="3:9" x14ac:dyDescent="0.25">
      <c r="C564" s="6"/>
      <c r="G564" s="6"/>
      <c r="I564" s="26"/>
    </row>
    <row r="565" spans="3:9" x14ac:dyDescent="0.25">
      <c r="C565" s="6"/>
      <c r="G565" s="6"/>
    </row>
    <row r="566" spans="3:9" x14ac:dyDescent="0.25">
      <c r="C566" s="6"/>
      <c r="G566" s="6"/>
    </row>
    <row r="567" spans="3:9" x14ac:dyDescent="0.25">
      <c r="C567" s="6"/>
      <c r="G567" s="6"/>
    </row>
    <row r="568" spans="3:9" x14ac:dyDescent="0.25">
      <c r="C568" s="6"/>
      <c r="G568" s="6"/>
      <c r="I568" s="27"/>
    </row>
    <row r="569" spans="3:9" x14ac:dyDescent="0.25">
      <c r="C569" s="6"/>
      <c r="G569" s="6"/>
      <c r="I569" s="27"/>
    </row>
    <row r="570" spans="3:9" x14ac:dyDescent="0.25">
      <c r="C570" s="6"/>
      <c r="G570" s="6"/>
      <c r="I570" s="27"/>
    </row>
    <row r="571" spans="3:9" x14ac:dyDescent="0.25">
      <c r="C571" s="6"/>
      <c r="G571" s="6"/>
      <c r="I571" s="27"/>
    </row>
    <row r="572" spans="3:9" x14ac:dyDescent="0.25">
      <c r="C572" s="6"/>
      <c r="F572" s="28"/>
      <c r="G572" s="6"/>
      <c r="I572" s="27"/>
    </row>
    <row r="573" spans="3:9" x14ac:dyDescent="0.25">
      <c r="C573" s="6"/>
      <c r="G573" s="6"/>
      <c r="I573" s="27"/>
    </row>
    <row r="574" spans="3:9" x14ac:dyDescent="0.25">
      <c r="C574" s="6"/>
      <c r="G574" s="6"/>
      <c r="I574" s="27"/>
    </row>
    <row r="575" spans="3:9" x14ac:dyDescent="0.25">
      <c r="C575" s="6"/>
      <c r="G575" s="6"/>
      <c r="I575" s="27"/>
    </row>
    <row r="576" spans="3:9" x14ac:dyDescent="0.25">
      <c r="C576" s="6"/>
      <c r="G576" s="6"/>
      <c r="I576" s="27"/>
    </row>
    <row r="577" spans="3:9" x14ac:dyDescent="0.25">
      <c r="C577" s="6"/>
      <c r="G577" s="6"/>
      <c r="I577" s="27"/>
    </row>
    <row r="578" spans="3:9" x14ac:dyDescent="0.25">
      <c r="C578" s="6"/>
      <c r="G578" s="6"/>
      <c r="I578" s="27"/>
    </row>
    <row r="579" spans="3:9" x14ac:dyDescent="0.25">
      <c r="C579" s="6"/>
      <c r="G579" s="6"/>
      <c r="I579" s="26"/>
    </row>
    <row r="580" spans="3:9" x14ac:dyDescent="0.25">
      <c r="C580" s="6"/>
      <c r="G580" s="6"/>
    </row>
    <row r="581" spans="3:9" x14ac:dyDescent="0.25">
      <c r="C581" s="6"/>
      <c r="G581" s="6"/>
      <c r="I581" s="26"/>
    </row>
    <row r="582" spans="3:9" x14ac:dyDescent="0.25">
      <c r="C582" s="6"/>
      <c r="G582" s="6"/>
      <c r="I582" s="27"/>
    </row>
    <row r="583" spans="3:9" x14ac:dyDescent="0.25">
      <c r="C583" s="6"/>
      <c r="G583" s="6"/>
      <c r="I583" s="27"/>
    </row>
    <row r="584" spans="3:9" x14ac:dyDescent="0.25">
      <c r="C584" s="6"/>
      <c r="G584" s="6"/>
      <c r="I584" s="26"/>
    </row>
    <row r="585" spans="3:9" x14ac:dyDescent="0.25">
      <c r="C585" s="6"/>
      <c r="G585" s="6"/>
      <c r="I585" s="26"/>
    </row>
    <row r="586" spans="3:9" x14ac:dyDescent="0.25">
      <c r="C586" s="6"/>
      <c r="G586" s="6"/>
      <c r="I586" s="27"/>
    </row>
    <row r="587" spans="3:9" x14ac:dyDescent="0.25">
      <c r="C587" s="6"/>
      <c r="G587" s="6"/>
      <c r="I587" s="27"/>
    </row>
    <row r="588" spans="3:9" x14ac:dyDescent="0.25">
      <c r="C588" s="6"/>
      <c r="G588" s="6"/>
      <c r="I588" s="27"/>
    </row>
    <row r="589" spans="3:9" x14ac:dyDescent="0.25">
      <c r="C589" s="6"/>
      <c r="F589" s="28"/>
      <c r="G589" s="6"/>
      <c r="I589" s="27"/>
    </row>
    <row r="590" spans="3:9" x14ac:dyDescent="0.25">
      <c r="C590" s="6"/>
      <c r="G590" s="6"/>
    </row>
    <row r="591" spans="3:9" x14ac:dyDescent="0.25">
      <c r="C591" s="6"/>
      <c r="G591" s="6"/>
    </row>
    <row r="592" spans="3:9" x14ac:dyDescent="0.25">
      <c r="C592" s="6"/>
      <c r="G592" s="6"/>
    </row>
    <row r="593" spans="3:9" x14ac:dyDescent="0.25">
      <c r="C593" s="6"/>
      <c r="G593" s="6"/>
    </row>
    <row r="594" spans="3:9" x14ac:dyDescent="0.25">
      <c r="C594" s="6"/>
      <c r="G594" s="6"/>
    </row>
    <row r="595" spans="3:9" x14ac:dyDescent="0.25">
      <c r="C595" s="6"/>
      <c r="G595" s="6"/>
    </row>
    <row r="596" spans="3:9" x14ac:dyDescent="0.25">
      <c r="C596" s="6"/>
      <c r="G596" s="6"/>
    </row>
    <row r="597" spans="3:9" x14ac:dyDescent="0.25">
      <c r="C597" s="6"/>
      <c r="G597" s="6"/>
      <c r="I597" s="26"/>
    </row>
    <row r="598" spans="3:9" x14ac:dyDescent="0.25">
      <c r="C598" s="6"/>
      <c r="G598" s="6"/>
      <c r="I598" s="26"/>
    </row>
    <row r="599" spans="3:9" x14ac:dyDescent="0.25">
      <c r="C599" s="6"/>
      <c r="G599" s="6"/>
    </row>
    <row r="600" spans="3:9" x14ac:dyDescent="0.25">
      <c r="C600" s="6"/>
      <c r="G600" s="6"/>
      <c r="I600" s="26"/>
    </row>
    <row r="601" spans="3:9" x14ac:dyDescent="0.25">
      <c r="C601" s="6"/>
      <c r="G601" s="6"/>
      <c r="I601" s="26"/>
    </row>
    <row r="602" spans="3:9" x14ac:dyDescent="0.25">
      <c r="C602" s="6"/>
      <c r="G602" s="6"/>
      <c r="I602" s="27"/>
    </row>
    <row r="603" spans="3:9" x14ac:dyDescent="0.25">
      <c r="C603" s="6"/>
      <c r="G603" s="6"/>
      <c r="I603" s="27"/>
    </row>
    <row r="604" spans="3:9" x14ac:dyDescent="0.25">
      <c r="C604" s="6"/>
      <c r="G604" s="6"/>
      <c r="I604" s="27"/>
    </row>
    <row r="605" spans="3:9" x14ac:dyDescent="0.25">
      <c r="C605" s="6"/>
      <c r="G605" s="6"/>
      <c r="I605" s="27"/>
    </row>
    <row r="606" spans="3:9" x14ac:dyDescent="0.25">
      <c r="C606" s="6"/>
      <c r="G606" s="6"/>
      <c r="I606" s="26"/>
    </row>
    <row r="607" spans="3:9" x14ac:dyDescent="0.25">
      <c r="C607" s="6"/>
      <c r="G607" s="6"/>
    </row>
    <row r="608" spans="3:9" x14ac:dyDescent="0.25">
      <c r="C608" s="6"/>
      <c r="G608" s="6"/>
    </row>
    <row r="609" spans="3:9" x14ac:dyDescent="0.25">
      <c r="C609" s="6"/>
      <c r="G609" s="6"/>
    </row>
    <row r="610" spans="3:9" x14ac:dyDescent="0.25">
      <c r="C610" s="6"/>
      <c r="G610" s="6"/>
    </row>
    <row r="611" spans="3:9" x14ac:dyDescent="0.25">
      <c r="C611" s="6"/>
      <c r="G611" s="6"/>
    </row>
    <row r="612" spans="3:9" x14ac:dyDescent="0.25">
      <c r="C612" s="6"/>
      <c r="G612" s="6"/>
      <c r="I612" s="26"/>
    </row>
    <row r="613" spans="3:9" x14ac:dyDescent="0.25">
      <c r="C613" s="6"/>
      <c r="G613" s="6"/>
      <c r="I613" s="26"/>
    </row>
    <row r="614" spans="3:9" x14ac:dyDescent="0.25">
      <c r="C614" s="6"/>
      <c r="G614" s="6"/>
      <c r="I614" s="26"/>
    </row>
    <row r="615" spans="3:9" x14ac:dyDescent="0.25">
      <c r="C615" s="6"/>
      <c r="G615" s="6"/>
      <c r="I615" s="26"/>
    </row>
    <row r="616" spans="3:9" x14ac:dyDescent="0.25">
      <c r="C616" s="6"/>
      <c r="G616" s="6"/>
    </row>
    <row r="617" spans="3:9" x14ac:dyDescent="0.25">
      <c r="C617" s="6"/>
      <c r="G617" s="6"/>
    </row>
    <row r="618" spans="3:9" x14ac:dyDescent="0.25">
      <c r="C618" s="6"/>
      <c r="G618" s="6"/>
    </row>
    <row r="619" spans="3:9" x14ac:dyDescent="0.25">
      <c r="C619" s="6"/>
      <c r="G619" s="6"/>
    </row>
    <row r="620" spans="3:9" x14ac:dyDescent="0.25">
      <c r="C620" s="6"/>
      <c r="G620" s="6"/>
      <c r="I620" s="26"/>
    </row>
    <row r="621" spans="3:9" x14ac:dyDescent="0.25">
      <c r="C621" s="6"/>
      <c r="G621" s="6"/>
      <c r="I621" s="26"/>
    </row>
    <row r="622" spans="3:9" x14ac:dyDescent="0.25">
      <c r="C622" s="6"/>
      <c r="G622" s="6"/>
      <c r="I622" s="26"/>
    </row>
    <row r="623" spans="3:9" x14ac:dyDescent="0.25">
      <c r="C623" s="6"/>
      <c r="G623" s="6"/>
    </row>
    <row r="624" spans="3:9" x14ac:dyDescent="0.25">
      <c r="C624" s="6"/>
      <c r="G624" s="6"/>
    </row>
    <row r="625" spans="3:9" x14ac:dyDescent="0.25">
      <c r="C625" s="6"/>
      <c r="G625" s="6"/>
    </row>
    <row r="626" spans="3:9" x14ac:dyDescent="0.25">
      <c r="C626" s="6"/>
      <c r="G626" s="6"/>
      <c r="I626" s="27"/>
    </row>
    <row r="627" spans="3:9" x14ac:dyDescent="0.25">
      <c r="C627" s="6"/>
      <c r="G627" s="6"/>
    </row>
    <row r="628" spans="3:9" x14ac:dyDescent="0.25">
      <c r="C628" s="6"/>
      <c r="G628" s="6"/>
    </row>
    <row r="629" spans="3:9" x14ac:dyDescent="0.25">
      <c r="C629" s="6"/>
      <c r="G629" s="6"/>
    </row>
    <row r="630" spans="3:9" x14ac:dyDescent="0.25">
      <c r="C630" s="6"/>
      <c r="G630" s="6"/>
    </row>
    <row r="631" spans="3:9" x14ac:dyDescent="0.25">
      <c r="C631" s="6"/>
      <c r="G631" s="6"/>
    </row>
    <row r="632" spans="3:9" x14ac:dyDescent="0.25">
      <c r="C632" s="6"/>
      <c r="G632" s="6"/>
    </row>
    <row r="633" spans="3:9" x14ac:dyDescent="0.25">
      <c r="C633" s="6"/>
      <c r="G633" s="6"/>
    </row>
    <row r="634" spans="3:9" x14ac:dyDescent="0.25">
      <c r="C634" s="6"/>
      <c r="G634" s="6"/>
      <c r="I634" s="27"/>
    </row>
    <row r="635" spans="3:9" x14ac:dyDescent="0.25">
      <c r="C635" s="6"/>
      <c r="G635" s="6"/>
      <c r="I635" s="27"/>
    </row>
    <row r="636" spans="3:9" x14ac:dyDescent="0.25">
      <c r="C636" s="6"/>
      <c r="G636" s="6"/>
    </row>
    <row r="637" spans="3:9" x14ac:dyDescent="0.25">
      <c r="C637" s="6"/>
      <c r="G637" s="6"/>
    </row>
    <row r="638" spans="3:9" x14ac:dyDescent="0.25">
      <c r="C638" s="6"/>
      <c r="G638" s="6"/>
    </row>
    <row r="639" spans="3:9" x14ac:dyDescent="0.25">
      <c r="C639" s="6"/>
      <c r="G639" s="6"/>
    </row>
    <row r="640" spans="3:9" x14ac:dyDescent="0.25">
      <c r="C640" s="6"/>
      <c r="G640" s="6"/>
    </row>
    <row r="641" spans="3:9" x14ac:dyDescent="0.25">
      <c r="C641" s="6"/>
      <c r="G641" s="6"/>
    </row>
    <row r="642" spans="3:9" x14ac:dyDescent="0.25">
      <c r="C642" s="6"/>
      <c r="G642" s="6"/>
    </row>
    <row r="643" spans="3:9" x14ac:dyDescent="0.25">
      <c r="C643" s="6"/>
      <c r="G643" s="6"/>
    </row>
    <row r="644" spans="3:9" x14ac:dyDescent="0.25">
      <c r="C644" s="6"/>
      <c r="G644" s="6"/>
      <c r="I644" s="26"/>
    </row>
    <row r="645" spans="3:9" x14ac:dyDescent="0.25">
      <c r="C645" s="6"/>
      <c r="G645" s="6"/>
    </row>
    <row r="646" spans="3:9" x14ac:dyDescent="0.25">
      <c r="C646" s="6"/>
      <c r="G646" s="6"/>
    </row>
    <row r="647" spans="3:9" x14ac:dyDescent="0.25">
      <c r="C647" s="6"/>
      <c r="G647" s="6"/>
      <c r="I647" s="26"/>
    </row>
    <row r="648" spans="3:9" x14ac:dyDescent="0.25">
      <c r="C648" s="6"/>
      <c r="G648" s="6"/>
      <c r="I648" s="26"/>
    </row>
    <row r="649" spans="3:9" x14ac:dyDescent="0.25">
      <c r="C649" s="6"/>
      <c r="G649" s="6"/>
      <c r="I649" s="26"/>
    </row>
    <row r="650" spans="3:9" x14ac:dyDescent="0.25">
      <c r="C650" s="6"/>
      <c r="G650" s="6"/>
    </row>
    <row r="651" spans="3:9" x14ac:dyDescent="0.25">
      <c r="C651" s="6"/>
      <c r="G651" s="6"/>
    </row>
    <row r="652" spans="3:9" x14ac:dyDescent="0.25">
      <c r="C652" s="6"/>
      <c r="G652" s="6"/>
    </row>
    <row r="653" spans="3:9" x14ac:dyDescent="0.25">
      <c r="C653" s="6"/>
      <c r="G653" s="6"/>
    </row>
    <row r="654" spans="3:9" x14ac:dyDescent="0.25">
      <c r="C654" s="6"/>
      <c r="G654" s="6"/>
    </row>
    <row r="655" spans="3:9" x14ac:dyDescent="0.25">
      <c r="C655" s="6"/>
      <c r="G655" s="6"/>
    </row>
    <row r="656" spans="3:9" x14ac:dyDescent="0.25">
      <c r="C656" s="6"/>
      <c r="G656" s="6"/>
      <c r="I656" s="27"/>
    </row>
    <row r="657" spans="3:9" x14ac:dyDescent="0.25">
      <c r="C657" s="6"/>
      <c r="G657" s="6"/>
      <c r="I657" s="26"/>
    </row>
    <row r="658" spans="3:9" x14ac:dyDescent="0.25">
      <c r="C658" s="6"/>
      <c r="G658" s="6"/>
      <c r="I658" s="26"/>
    </row>
    <row r="659" spans="3:9" x14ac:dyDescent="0.25">
      <c r="C659" s="6"/>
      <c r="G659" s="6"/>
      <c r="I659" s="26"/>
    </row>
    <row r="660" spans="3:9" x14ac:dyDescent="0.25">
      <c r="C660" s="6"/>
      <c r="G660" s="6"/>
      <c r="I660" s="26"/>
    </row>
    <row r="661" spans="3:9" x14ac:dyDescent="0.25">
      <c r="C661" s="6"/>
      <c r="G661" s="6"/>
      <c r="I661" s="26"/>
    </row>
    <row r="662" spans="3:9" x14ac:dyDescent="0.25">
      <c r="C662" s="6"/>
      <c r="G662" s="6"/>
      <c r="I662" s="27"/>
    </row>
    <row r="663" spans="3:9" x14ac:dyDescent="0.25">
      <c r="C663" s="6"/>
      <c r="G663" s="6"/>
      <c r="I663" s="26"/>
    </row>
    <row r="664" spans="3:9" x14ac:dyDescent="0.25">
      <c r="C664" s="6"/>
      <c r="G664" s="6"/>
      <c r="I664" s="26"/>
    </row>
    <row r="665" spans="3:9" x14ac:dyDescent="0.25">
      <c r="C665" s="6"/>
      <c r="G665" s="6"/>
      <c r="I665" s="26"/>
    </row>
    <row r="666" spans="3:9" x14ac:dyDescent="0.25">
      <c r="C666" s="6"/>
      <c r="G666" s="6"/>
      <c r="I666" s="26"/>
    </row>
    <row r="667" spans="3:9" x14ac:dyDescent="0.25">
      <c r="C667" s="6"/>
      <c r="G667" s="6"/>
      <c r="I667" s="27"/>
    </row>
    <row r="668" spans="3:9" x14ac:dyDescent="0.25">
      <c r="C668" s="6"/>
      <c r="G668" s="6"/>
      <c r="I668" s="27"/>
    </row>
    <row r="669" spans="3:9" x14ac:dyDescent="0.25">
      <c r="C669" s="6"/>
      <c r="G669" s="6"/>
      <c r="I669" s="27"/>
    </row>
    <row r="670" spans="3:9" x14ac:dyDescent="0.25">
      <c r="C670" s="6"/>
      <c r="G670" s="6"/>
      <c r="I670" s="27"/>
    </row>
    <row r="671" spans="3:9" x14ac:dyDescent="0.25">
      <c r="C671" s="6"/>
      <c r="G671" s="6"/>
    </row>
    <row r="672" spans="3:9" x14ac:dyDescent="0.25">
      <c r="C672" s="6"/>
      <c r="G672" s="6"/>
    </row>
    <row r="673" spans="3:9" x14ac:dyDescent="0.25">
      <c r="C673" s="6"/>
      <c r="G673" s="6"/>
    </row>
    <row r="674" spans="3:9" x14ac:dyDescent="0.25">
      <c r="C674" s="6"/>
      <c r="G674" s="6"/>
    </row>
    <row r="675" spans="3:9" x14ac:dyDescent="0.25">
      <c r="C675" s="6"/>
      <c r="G675" s="6"/>
    </row>
    <row r="676" spans="3:9" x14ac:dyDescent="0.25">
      <c r="C676" s="6"/>
      <c r="G676" s="6"/>
    </row>
    <row r="677" spans="3:9" x14ac:dyDescent="0.25">
      <c r="C677" s="6"/>
      <c r="G677" s="6"/>
    </row>
    <row r="678" spans="3:9" x14ac:dyDescent="0.25">
      <c r="C678" s="6"/>
      <c r="G678" s="6"/>
    </row>
    <row r="679" spans="3:9" x14ac:dyDescent="0.25">
      <c r="C679" s="6"/>
      <c r="G679" s="6"/>
    </row>
    <row r="680" spans="3:9" x14ac:dyDescent="0.25">
      <c r="C680" s="6"/>
      <c r="G680" s="6"/>
      <c r="I680" s="26"/>
    </row>
    <row r="681" spans="3:9" x14ac:dyDescent="0.25">
      <c r="C681" s="6"/>
      <c r="G681" s="6"/>
    </row>
    <row r="682" spans="3:9" x14ac:dyDescent="0.25">
      <c r="C682" s="6"/>
      <c r="G682" s="6"/>
    </row>
    <row r="683" spans="3:9" x14ac:dyDescent="0.25">
      <c r="C683" s="6"/>
      <c r="G683" s="6"/>
      <c r="I683" s="26"/>
    </row>
    <row r="684" spans="3:9" x14ac:dyDescent="0.25">
      <c r="C684" s="6"/>
      <c r="G684" s="6"/>
      <c r="I684" s="27"/>
    </row>
    <row r="685" spans="3:9" x14ac:dyDescent="0.25">
      <c r="C685" s="6"/>
      <c r="G685" s="6"/>
    </row>
    <row r="686" spans="3:9" x14ac:dyDescent="0.25">
      <c r="C686" s="6"/>
      <c r="G686" s="6"/>
      <c r="I686" s="26"/>
    </row>
    <row r="687" spans="3:9" x14ac:dyDescent="0.25">
      <c r="C687" s="6"/>
      <c r="G687" s="6"/>
      <c r="I687" s="27"/>
    </row>
    <row r="688" spans="3:9" x14ac:dyDescent="0.25">
      <c r="C688" s="6"/>
      <c r="G688" s="6"/>
    </row>
    <row r="689" spans="3:9" x14ac:dyDescent="0.25">
      <c r="C689" s="6"/>
      <c r="G689" s="6"/>
      <c r="I689" s="26"/>
    </row>
    <row r="690" spans="3:9" x14ac:dyDescent="0.25">
      <c r="C690" s="6"/>
      <c r="G690" s="6"/>
    </row>
    <row r="691" spans="3:9" x14ac:dyDescent="0.25">
      <c r="C691" s="6"/>
      <c r="G691" s="6"/>
      <c r="I691" s="26"/>
    </row>
    <row r="692" spans="3:9" x14ac:dyDescent="0.25">
      <c r="C692" s="6"/>
      <c r="G692" s="6"/>
    </row>
    <row r="693" spans="3:9" x14ac:dyDescent="0.25">
      <c r="C693" s="6"/>
      <c r="G693" s="6"/>
    </row>
    <row r="694" spans="3:9" x14ac:dyDescent="0.25">
      <c r="C694" s="6"/>
      <c r="G694" s="6"/>
    </row>
    <row r="695" spans="3:9" x14ac:dyDescent="0.25">
      <c r="C695" s="6"/>
      <c r="G695" s="6"/>
      <c r="I695" s="26"/>
    </row>
    <row r="696" spans="3:9" x14ac:dyDescent="0.25">
      <c r="C696" s="6"/>
      <c r="G696" s="6"/>
      <c r="I696" s="26"/>
    </row>
    <row r="697" spans="3:9" x14ac:dyDescent="0.25">
      <c r="C697" s="6"/>
      <c r="G697" s="6"/>
      <c r="I697" s="26"/>
    </row>
    <row r="698" spans="3:9" x14ac:dyDescent="0.25">
      <c r="C698" s="6"/>
      <c r="G698" s="6"/>
      <c r="I698" s="26"/>
    </row>
    <row r="699" spans="3:9" x14ac:dyDescent="0.25">
      <c r="C699" s="6"/>
      <c r="G699" s="6"/>
    </row>
    <row r="700" spans="3:9" x14ac:dyDescent="0.25">
      <c r="C700" s="6"/>
      <c r="G700" s="6"/>
    </row>
    <row r="701" spans="3:9" x14ac:dyDescent="0.25">
      <c r="C701" s="6"/>
      <c r="F701" s="28"/>
      <c r="G701" s="6"/>
    </row>
    <row r="702" spans="3:9" x14ac:dyDescent="0.25">
      <c r="C702" s="6"/>
      <c r="F702" s="28"/>
      <c r="G702" s="6"/>
      <c r="I702" s="27"/>
    </row>
    <row r="703" spans="3:9" x14ac:dyDescent="0.25">
      <c r="C703" s="6"/>
      <c r="G703" s="6"/>
    </row>
    <row r="704" spans="3:9" x14ac:dyDescent="0.25">
      <c r="C704" s="6"/>
      <c r="G704" s="6"/>
      <c r="I704" s="26"/>
    </row>
    <row r="705" spans="3:10" x14ac:dyDescent="0.25">
      <c r="C705" s="6"/>
      <c r="G705" s="6"/>
      <c r="I705" s="27"/>
    </row>
    <row r="706" spans="3:10" x14ac:dyDescent="0.25">
      <c r="C706" s="6"/>
      <c r="G706" s="6"/>
      <c r="I706" s="27"/>
    </row>
    <row r="707" spans="3:10" x14ac:dyDescent="0.25">
      <c r="C707" s="6"/>
      <c r="G707" s="6"/>
      <c r="I707" s="26"/>
    </row>
    <row r="708" spans="3:10" x14ac:dyDescent="0.25">
      <c r="C708" s="6"/>
      <c r="G708" s="6"/>
      <c r="I708" s="26"/>
    </row>
    <row r="709" spans="3:10" x14ac:dyDescent="0.25">
      <c r="C709" s="6"/>
      <c r="G709" s="6"/>
      <c r="I709" s="26"/>
    </row>
    <row r="710" spans="3:10" x14ac:dyDescent="0.25">
      <c r="C710" s="6"/>
      <c r="G710" s="6"/>
      <c r="J710" s="28"/>
    </row>
    <row r="711" spans="3:10" x14ac:dyDescent="0.25">
      <c r="C711" s="6"/>
      <c r="G711" s="6"/>
      <c r="I711" s="26"/>
    </row>
    <row r="712" spans="3:10" x14ac:dyDescent="0.25">
      <c r="C712" s="6"/>
      <c r="G712" s="6"/>
      <c r="I712" s="26"/>
    </row>
    <row r="713" spans="3:10" x14ac:dyDescent="0.25">
      <c r="C713" s="6"/>
      <c r="G713" s="6"/>
      <c r="I713" s="26"/>
    </row>
    <row r="714" spans="3:10" x14ac:dyDescent="0.25">
      <c r="C714" s="6"/>
      <c r="G714" s="6"/>
      <c r="I714" s="26"/>
    </row>
    <row r="715" spans="3:10" x14ac:dyDescent="0.25">
      <c r="C715" s="6"/>
      <c r="G715" s="6"/>
      <c r="I715" s="26"/>
    </row>
    <row r="716" spans="3:10" x14ac:dyDescent="0.25">
      <c r="C716" s="6"/>
      <c r="G716" s="6"/>
    </row>
    <row r="717" spans="3:10" x14ac:dyDescent="0.25">
      <c r="C717" s="6"/>
      <c r="G717" s="6"/>
    </row>
    <row r="718" spans="3:10" x14ac:dyDescent="0.25">
      <c r="C718" s="6"/>
      <c r="G718" s="6"/>
    </row>
    <row r="719" spans="3:10" x14ac:dyDescent="0.25">
      <c r="C719" s="6"/>
      <c r="G719" s="6"/>
    </row>
    <row r="720" spans="3:10" x14ac:dyDescent="0.25">
      <c r="C720" s="6"/>
      <c r="G720" s="6"/>
    </row>
    <row r="721" spans="3:9" x14ac:dyDescent="0.25">
      <c r="C721" s="6"/>
      <c r="G721" s="6"/>
    </row>
    <row r="722" spans="3:9" x14ac:dyDescent="0.25">
      <c r="C722" s="6"/>
      <c r="G722" s="6"/>
    </row>
    <row r="723" spans="3:9" x14ac:dyDescent="0.25">
      <c r="C723" s="6"/>
      <c r="G723" s="6"/>
    </row>
    <row r="724" spans="3:9" x14ac:dyDescent="0.25">
      <c r="C724" s="6"/>
      <c r="G724" s="6"/>
      <c r="I724" s="27"/>
    </row>
    <row r="725" spans="3:9" x14ac:dyDescent="0.25">
      <c r="C725" s="6"/>
      <c r="G725" s="6"/>
    </row>
    <row r="726" spans="3:9" x14ac:dyDescent="0.25">
      <c r="C726" s="6"/>
      <c r="G726" s="6"/>
    </row>
    <row r="727" spans="3:9" x14ac:dyDescent="0.25">
      <c r="C727" s="6"/>
      <c r="G727" s="6"/>
      <c r="I727" s="27"/>
    </row>
    <row r="728" spans="3:9" x14ac:dyDescent="0.25">
      <c r="C728" s="6"/>
      <c r="G728" s="6"/>
    </row>
    <row r="729" spans="3:9" x14ac:dyDescent="0.25">
      <c r="C729" s="6"/>
      <c r="G729" s="6"/>
    </row>
    <row r="730" spans="3:9" x14ac:dyDescent="0.25">
      <c r="C730" s="6"/>
      <c r="G730" s="6"/>
    </row>
    <row r="731" spans="3:9" x14ac:dyDescent="0.25">
      <c r="C731" s="6"/>
      <c r="G731" s="6"/>
      <c r="I731" s="26"/>
    </row>
    <row r="732" spans="3:9" x14ac:dyDescent="0.25">
      <c r="C732" s="6"/>
      <c r="G732" s="6"/>
      <c r="I732" s="26"/>
    </row>
    <row r="733" spans="3:9" x14ac:dyDescent="0.25">
      <c r="C733" s="6"/>
      <c r="G733" s="6"/>
      <c r="I733" s="27"/>
    </row>
    <row r="734" spans="3:9" x14ac:dyDescent="0.25">
      <c r="C734" s="6"/>
      <c r="G734" s="6"/>
    </row>
    <row r="735" spans="3:9" x14ac:dyDescent="0.25">
      <c r="C735" s="6"/>
      <c r="G735" s="6"/>
    </row>
    <row r="736" spans="3:9" x14ac:dyDescent="0.25">
      <c r="C736" s="6"/>
      <c r="G736" s="6"/>
    </row>
    <row r="737" spans="3:9" x14ac:dyDescent="0.25">
      <c r="C737" s="6"/>
      <c r="G737" s="6"/>
    </row>
    <row r="738" spans="3:9" x14ac:dyDescent="0.25">
      <c r="C738" s="6"/>
      <c r="G738" s="6"/>
    </row>
    <row r="739" spans="3:9" x14ac:dyDescent="0.25">
      <c r="C739" s="6"/>
      <c r="G739" s="6"/>
    </row>
    <row r="740" spans="3:9" x14ac:dyDescent="0.25">
      <c r="C740" s="6"/>
      <c r="G740" s="6"/>
    </row>
    <row r="741" spans="3:9" x14ac:dyDescent="0.25">
      <c r="C741" s="6"/>
      <c r="G741" s="6"/>
      <c r="I741" s="27"/>
    </row>
    <row r="742" spans="3:9" x14ac:dyDescent="0.25">
      <c r="C742" s="6"/>
      <c r="F742" s="28"/>
      <c r="G742" s="6"/>
      <c r="I742" s="26"/>
    </row>
    <row r="743" spans="3:9" x14ac:dyDescent="0.25">
      <c r="C743" s="6"/>
      <c r="G743" s="6"/>
      <c r="I743" s="27"/>
    </row>
    <row r="744" spans="3:9" x14ac:dyDescent="0.25">
      <c r="C744" s="6"/>
      <c r="G744" s="6"/>
      <c r="I744" s="26"/>
    </row>
    <row r="745" spans="3:9" x14ac:dyDescent="0.25">
      <c r="C745" s="6"/>
      <c r="G745" s="6"/>
      <c r="I745" s="26"/>
    </row>
    <row r="746" spans="3:9" x14ac:dyDescent="0.25">
      <c r="C746" s="6"/>
      <c r="F746" s="28"/>
      <c r="G746" s="6"/>
    </row>
    <row r="747" spans="3:9" x14ac:dyDescent="0.25">
      <c r="C747" s="6"/>
      <c r="G747" s="6"/>
      <c r="I747" s="26"/>
    </row>
    <row r="748" spans="3:9" x14ac:dyDescent="0.25">
      <c r="C748" s="6"/>
      <c r="G748" s="6"/>
    </row>
    <row r="749" spans="3:9" x14ac:dyDescent="0.25">
      <c r="C749" s="6"/>
      <c r="G749" s="6"/>
    </row>
    <row r="750" spans="3:9" x14ac:dyDescent="0.25">
      <c r="C750" s="6"/>
      <c r="G750" s="6"/>
      <c r="I750" s="26"/>
    </row>
    <row r="751" spans="3:9" x14ac:dyDescent="0.25">
      <c r="C751" s="6"/>
      <c r="G751" s="6"/>
    </row>
    <row r="752" spans="3:9" x14ac:dyDescent="0.25">
      <c r="C752" s="6"/>
      <c r="G752" s="6"/>
    </row>
    <row r="753" spans="3:10" x14ac:dyDescent="0.25">
      <c r="C753" s="6"/>
      <c r="G753" s="6"/>
      <c r="I753" s="27"/>
    </row>
    <row r="754" spans="3:10" x14ac:dyDescent="0.25">
      <c r="C754" s="6"/>
      <c r="G754" s="6"/>
      <c r="J754" s="28"/>
    </row>
    <row r="755" spans="3:10" x14ac:dyDescent="0.25">
      <c r="C755" s="6"/>
      <c r="G755" s="6"/>
    </row>
    <row r="756" spans="3:10" x14ac:dyDescent="0.25">
      <c r="C756" s="6"/>
      <c r="G756" s="6"/>
      <c r="I756" s="26"/>
    </row>
    <row r="757" spans="3:10" x14ac:dyDescent="0.25">
      <c r="C757" s="6"/>
      <c r="G757" s="6"/>
    </row>
    <row r="758" spans="3:10" x14ac:dyDescent="0.25">
      <c r="C758" s="6"/>
      <c r="G758" s="6"/>
      <c r="I758" s="27"/>
    </row>
    <row r="759" spans="3:10" x14ac:dyDescent="0.25">
      <c r="C759" s="6"/>
      <c r="G759" s="6"/>
      <c r="I759" s="26"/>
    </row>
    <row r="760" spans="3:10" x14ac:dyDescent="0.25">
      <c r="C760" s="6"/>
      <c r="G760" s="6"/>
      <c r="I760" s="26"/>
    </row>
    <row r="761" spans="3:10" x14ac:dyDescent="0.25">
      <c r="C761" s="6"/>
      <c r="F761" s="28"/>
      <c r="G761" s="6"/>
      <c r="I761" s="27"/>
    </row>
    <row r="762" spans="3:10" x14ac:dyDescent="0.25">
      <c r="C762" s="6"/>
      <c r="G762" s="6"/>
    </row>
    <row r="763" spans="3:10" x14ac:dyDescent="0.25">
      <c r="C763" s="6"/>
      <c r="G763" s="6"/>
    </row>
    <row r="764" spans="3:10" x14ac:dyDescent="0.25">
      <c r="C764" s="6"/>
      <c r="G764" s="6"/>
    </row>
    <row r="765" spans="3:10" x14ac:dyDescent="0.25">
      <c r="C765" s="6"/>
      <c r="F765" s="28"/>
      <c r="G765" s="6"/>
      <c r="I765" s="26"/>
    </row>
    <row r="766" spans="3:10" x14ac:dyDescent="0.25">
      <c r="C766" s="6"/>
      <c r="G766" s="6"/>
    </row>
    <row r="767" spans="3:10" x14ac:dyDescent="0.25">
      <c r="C767" s="6"/>
      <c r="G767" s="6"/>
    </row>
    <row r="768" spans="3:10" x14ac:dyDescent="0.25">
      <c r="C768" s="6"/>
      <c r="G768" s="6"/>
    </row>
    <row r="769" spans="3:10" x14ac:dyDescent="0.25">
      <c r="C769" s="6"/>
      <c r="G769" s="6"/>
      <c r="I769" s="26"/>
    </row>
    <row r="770" spans="3:10" x14ac:dyDescent="0.25">
      <c r="C770" s="6"/>
      <c r="G770" s="6"/>
      <c r="I770" s="26"/>
    </row>
    <row r="771" spans="3:10" x14ac:dyDescent="0.25">
      <c r="C771" s="6"/>
      <c r="G771" s="6"/>
      <c r="I771" s="27"/>
    </row>
    <row r="772" spans="3:10" x14ac:dyDescent="0.25">
      <c r="C772" s="6"/>
      <c r="G772" s="6"/>
    </row>
    <row r="773" spans="3:10" x14ac:dyDescent="0.25">
      <c r="C773" s="6"/>
      <c r="G773" s="6"/>
      <c r="J773" s="28"/>
    </row>
    <row r="774" spans="3:10" x14ac:dyDescent="0.25">
      <c r="C774" s="6"/>
      <c r="G774" s="6"/>
      <c r="I774" s="26"/>
    </row>
    <row r="775" spans="3:10" x14ac:dyDescent="0.25">
      <c r="C775" s="6"/>
      <c r="G775" s="6"/>
      <c r="I775" s="26"/>
    </row>
    <row r="776" spans="3:10" x14ac:dyDescent="0.25">
      <c r="C776" s="6"/>
      <c r="G776" s="6"/>
      <c r="I776" s="26"/>
    </row>
    <row r="777" spans="3:10" x14ac:dyDescent="0.25">
      <c r="C777" s="6"/>
      <c r="G777" s="6"/>
      <c r="I777" s="26"/>
    </row>
    <row r="778" spans="3:10" x14ac:dyDescent="0.25">
      <c r="C778" s="6"/>
      <c r="G778" s="6"/>
      <c r="I778" s="26"/>
    </row>
    <row r="779" spans="3:10" x14ac:dyDescent="0.25">
      <c r="C779" s="6"/>
      <c r="G779" s="6"/>
      <c r="I779" s="26"/>
    </row>
    <row r="780" spans="3:10" x14ac:dyDescent="0.25">
      <c r="C780" s="6"/>
      <c r="G780" s="6"/>
      <c r="I780" s="27"/>
    </row>
    <row r="781" spans="3:10" x14ac:dyDescent="0.25">
      <c r="C781" s="6"/>
      <c r="G781" s="6"/>
      <c r="I781" s="26"/>
    </row>
    <row r="782" spans="3:10" x14ac:dyDescent="0.25">
      <c r="C782" s="6"/>
      <c r="G782" s="6"/>
      <c r="I782" s="26"/>
    </row>
    <row r="783" spans="3:10" x14ac:dyDescent="0.25">
      <c r="C783" s="6"/>
      <c r="G783" s="6"/>
      <c r="I783" s="26"/>
    </row>
    <row r="784" spans="3:10" x14ac:dyDescent="0.25">
      <c r="C784" s="6"/>
      <c r="G784" s="6"/>
      <c r="I784" s="26"/>
    </row>
    <row r="785" spans="3:10" x14ac:dyDescent="0.25">
      <c r="C785" s="6"/>
      <c r="G785" s="6"/>
      <c r="I785" s="26"/>
    </row>
    <row r="786" spans="3:10" x14ac:dyDescent="0.25">
      <c r="C786" s="6"/>
      <c r="G786" s="6"/>
      <c r="I786" s="26"/>
    </row>
    <row r="787" spans="3:10" x14ac:dyDescent="0.25">
      <c r="C787" s="6"/>
      <c r="G787" s="6"/>
      <c r="I787" s="26"/>
    </row>
    <row r="788" spans="3:10" x14ac:dyDescent="0.25">
      <c r="C788" s="6"/>
      <c r="F788" s="28"/>
      <c r="G788" s="6"/>
      <c r="I788" s="27"/>
    </row>
    <row r="789" spans="3:10" x14ac:dyDescent="0.25">
      <c r="C789" s="6"/>
      <c r="F789" s="28"/>
      <c r="G789" s="6"/>
      <c r="I789" s="26"/>
    </row>
    <row r="790" spans="3:10" x14ac:dyDescent="0.25">
      <c r="C790" s="6"/>
      <c r="G790" s="6"/>
      <c r="I790" s="26"/>
    </row>
    <row r="791" spans="3:10" x14ac:dyDescent="0.25">
      <c r="C791" s="6"/>
      <c r="G791" s="6"/>
      <c r="I791" s="26"/>
    </row>
    <row r="792" spans="3:10" x14ac:dyDescent="0.25">
      <c r="C792" s="6"/>
      <c r="F792" s="28"/>
      <c r="G792" s="6"/>
      <c r="I792" s="26"/>
    </row>
    <row r="793" spans="3:10" x14ac:dyDescent="0.25">
      <c r="C793" s="6"/>
      <c r="F793" s="28"/>
      <c r="G793" s="6"/>
      <c r="I793" s="26"/>
    </row>
    <row r="794" spans="3:10" x14ac:dyDescent="0.25">
      <c r="C794" s="6"/>
      <c r="G794" s="6"/>
      <c r="I794" s="26"/>
    </row>
    <row r="795" spans="3:10" x14ac:dyDescent="0.25">
      <c r="C795" s="6"/>
      <c r="G795" s="6"/>
      <c r="I795" s="26"/>
    </row>
    <row r="796" spans="3:10" x14ac:dyDescent="0.25">
      <c r="C796" s="6"/>
      <c r="G796" s="6"/>
      <c r="I796" s="27"/>
    </row>
    <row r="797" spans="3:10" x14ac:dyDescent="0.25">
      <c r="C797" s="6"/>
      <c r="F797" s="28"/>
      <c r="G797" s="6"/>
      <c r="I797" s="27"/>
    </row>
    <row r="798" spans="3:10" x14ac:dyDescent="0.25">
      <c r="C798" s="6"/>
      <c r="G798" s="6"/>
      <c r="I798" s="27"/>
    </row>
    <row r="799" spans="3:10" x14ac:dyDescent="0.25">
      <c r="C799" s="6"/>
      <c r="F799" s="28"/>
      <c r="G799" s="6"/>
      <c r="I799" s="27"/>
    </row>
    <row r="800" spans="3:10" x14ac:dyDescent="0.25">
      <c r="C800" s="6"/>
      <c r="G800" s="6"/>
      <c r="J800" s="28"/>
    </row>
    <row r="801" spans="3:10" x14ac:dyDescent="0.25">
      <c r="C801" s="6"/>
      <c r="F801" s="28"/>
      <c r="G801" s="6"/>
      <c r="J801" s="28"/>
    </row>
    <row r="802" spans="3:10" x14ac:dyDescent="0.25">
      <c r="C802" s="6"/>
      <c r="G802" s="6"/>
    </row>
    <row r="803" spans="3:10" x14ac:dyDescent="0.25">
      <c r="C803" s="6"/>
      <c r="F803" s="28"/>
      <c r="G803" s="6"/>
    </row>
    <row r="804" spans="3:10" x14ac:dyDescent="0.25">
      <c r="C804" s="6"/>
      <c r="G804" s="6"/>
    </row>
    <row r="805" spans="3:10" x14ac:dyDescent="0.25">
      <c r="C805" s="6"/>
      <c r="G805" s="6"/>
      <c r="I805" s="26"/>
    </row>
    <row r="806" spans="3:10" x14ac:dyDescent="0.25">
      <c r="C806" s="6"/>
      <c r="G806" s="6"/>
    </row>
    <row r="807" spans="3:10" x14ac:dyDescent="0.25">
      <c r="C807" s="6"/>
      <c r="G807" s="6"/>
    </row>
    <row r="808" spans="3:10" x14ac:dyDescent="0.25">
      <c r="C808" s="6"/>
      <c r="G808" s="6"/>
      <c r="I808" s="26"/>
    </row>
    <row r="809" spans="3:10" x14ac:dyDescent="0.25">
      <c r="C809" s="6"/>
      <c r="F809" s="28"/>
      <c r="G809" s="6"/>
      <c r="J809" s="28"/>
    </row>
    <row r="810" spans="3:10" x14ac:dyDescent="0.25">
      <c r="C810" s="6"/>
      <c r="F810" s="28"/>
      <c r="G810" s="6"/>
    </row>
    <row r="811" spans="3:10" x14ac:dyDescent="0.25">
      <c r="C811" s="6"/>
      <c r="G811" s="6"/>
      <c r="J811" s="28"/>
    </row>
    <row r="812" spans="3:10" x14ac:dyDescent="0.25">
      <c r="C812" s="6"/>
      <c r="G812" s="6"/>
    </row>
    <row r="813" spans="3:10" x14ac:dyDescent="0.25">
      <c r="C813" s="6"/>
      <c r="F813" s="28"/>
      <c r="G813" s="6"/>
    </row>
    <row r="814" spans="3:10" x14ac:dyDescent="0.25">
      <c r="C814" s="6"/>
      <c r="F814" s="28"/>
      <c r="G814" s="6"/>
    </row>
    <row r="815" spans="3:10" x14ac:dyDescent="0.25">
      <c r="C815" s="6"/>
      <c r="F815" s="28"/>
      <c r="G815" s="6"/>
      <c r="I815" s="27"/>
    </row>
    <row r="816" spans="3:10" x14ac:dyDescent="0.25">
      <c r="C816" s="6"/>
      <c r="G816" s="6"/>
      <c r="I816" s="27"/>
    </row>
    <row r="817" spans="3:10" x14ac:dyDescent="0.25">
      <c r="C817" s="6"/>
      <c r="G817" s="6"/>
    </row>
    <row r="818" spans="3:10" x14ac:dyDescent="0.25">
      <c r="C818" s="6"/>
      <c r="G818" s="6"/>
      <c r="I818" s="27"/>
    </row>
    <row r="819" spans="3:10" x14ac:dyDescent="0.25">
      <c r="C819" s="6"/>
      <c r="F819" s="28"/>
      <c r="G819" s="6"/>
    </row>
    <row r="820" spans="3:10" x14ac:dyDescent="0.25">
      <c r="C820" s="6"/>
      <c r="F820" s="28"/>
      <c r="G820" s="6"/>
      <c r="I820" s="26"/>
    </row>
    <row r="821" spans="3:10" x14ac:dyDescent="0.25">
      <c r="C821" s="6"/>
      <c r="G821" s="6"/>
      <c r="J821" s="28"/>
    </row>
    <row r="822" spans="3:10" x14ac:dyDescent="0.25">
      <c r="C822" s="6"/>
      <c r="F822" s="28"/>
      <c r="G822" s="6"/>
      <c r="J822" s="28"/>
    </row>
    <row r="823" spans="3:10" x14ac:dyDescent="0.25">
      <c r="C823" s="6"/>
      <c r="F823" s="28"/>
      <c r="G823" s="6"/>
    </row>
    <row r="824" spans="3:10" x14ac:dyDescent="0.25">
      <c r="C824" s="6"/>
      <c r="F824" s="28"/>
      <c r="G824" s="6"/>
      <c r="I824" s="27"/>
    </row>
    <row r="825" spans="3:10" x14ac:dyDescent="0.25">
      <c r="C825" s="6"/>
      <c r="G825" s="6"/>
    </row>
    <row r="826" spans="3:10" x14ac:dyDescent="0.25">
      <c r="C826" s="6"/>
      <c r="F826" s="28"/>
      <c r="G826" s="6"/>
    </row>
    <row r="827" spans="3:10" x14ac:dyDescent="0.25">
      <c r="C827" s="6"/>
      <c r="F827" s="28"/>
      <c r="G827" s="6"/>
      <c r="J827" s="28"/>
    </row>
    <row r="828" spans="3:10" x14ac:dyDescent="0.25">
      <c r="C828" s="6"/>
      <c r="F828" s="28"/>
      <c r="G828" s="6"/>
    </row>
    <row r="829" spans="3:10" x14ac:dyDescent="0.25">
      <c r="C829" s="6"/>
      <c r="G829" s="6"/>
    </row>
    <row r="830" spans="3:10" x14ac:dyDescent="0.25">
      <c r="C830" s="6"/>
      <c r="F830" s="28"/>
      <c r="G830" s="6"/>
      <c r="I830" s="27"/>
    </row>
    <row r="831" spans="3:10" x14ac:dyDescent="0.25">
      <c r="C831" s="6"/>
      <c r="F831" s="28"/>
      <c r="G831" s="6"/>
      <c r="J831" s="28"/>
    </row>
    <row r="832" spans="3:10" x14ac:dyDescent="0.25">
      <c r="C832" s="6"/>
      <c r="F832" s="28"/>
      <c r="G832" s="6"/>
      <c r="J832" s="28"/>
    </row>
    <row r="833" spans="3:10" x14ac:dyDescent="0.25">
      <c r="C833" s="6"/>
      <c r="G833" s="6"/>
    </row>
    <row r="834" spans="3:10" x14ac:dyDescent="0.25">
      <c r="C834" s="6"/>
      <c r="F834" s="28"/>
      <c r="G834" s="6"/>
      <c r="J834" s="28"/>
    </row>
    <row r="835" spans="3:10" x14ac:dyDescent="0.25">
      <c r="C835" s="6"/>
      <c r="G835" s="6"/>
      <c r="J835" s="28"/>
    </row>
    <row r="836" spans="3:10" x14ac:dyDescent="0.25">
      <c r="C836" s="6"/>
      <c r="F836" s="28"/>
      <c r="G836" s="6"/>
    </row>
    <row r="837" spans="3:10" x14ac:dyDescent="0.25">
      <c r="C837" s="6"/>
      <c r="G837" s="6"/>
    </row>
    <row r="838" spans="3:10" x14ac:dyDescent="0.25">
      <c r="C838" s="6"/>
      <c r="G838" s="6"/>
      <c r="I838" s="27"/>
    </row>
    <row r="839" spans="3:10" x14ac:dyDescent="0.25">
      <c r="C839" s="6"/>
      <c r="G839" s="6"/>
      <c r="J839" s="28"/>
    </row>
    <row r="840" spans="3:10" x14ac:dyDescent="0.25">
      <c r="C840" s="6"/>
      <c r="G840" s="6"/>
    </row>
    <row r="841" spans="3:10" x14ac:dyDescent="0.25">
      <c r="C841" s="6"/>
      <c r="G841" s="6"/>
      <c r="I841" s="26"/>
    </row>
    <row r="842" spans="3:10" x14ac:dyDescent="0.25">
      <c r="C842" s="6"/>
      <c r="G842" s="6"/>
      <c r="J842" s="28"/>
    </row>
    <row r="843" spans="3:10" x14ac:dyDescent="0.25">
      <c r="C843" s="6"/>
      <c r="G843" s="6"/>
    </row>
    <row r="844" spans="3:10" x14ac:dyDescent="0.25">
      <c r="C844" s="6"/>
      <c r="G844" s="6"/>
      <c r="J844" s="28"/>
    </row>
    <row r="845" spans="3:10" x14ac:dyDescent="0.25">
      <c r="C845" s="6"/>
      <c r="G845" s="6"/>
    </row>
    <row r="846" spans="3:10" x14ac:dyDescent="0.25">
      <c r="C846" s="6"/>
      <c r="G846" s="6"/>
    </row>
    <row r="847" spans="3:10" x14ac:dyDescent="0.25">
      <c r="C847" s="6"/>
      <c r="G847" s="6"/>
      <c r="I847" s="27"/>
    </row>
    <row r="848" spans="3:10" x14ac:dyDescent="0.25">
      <c r="C848" s="6"/>
      <c r="G848" s="6"/>
      <c r="I848" s="26"/>
    </row>
    <row r="849" spans="3:9" x14ac:dyDescent="0.25">
      <c r="C849" s="6"/>
      <c r="G849" s="6"/>
      <c r="I849" s="26"/>
    </row>
    <row r="850" spans="3:9" x14ac:dyDescent="0.25">
      <c r="C850" s="6"/>
      <c r="G850" s="6"/>
      <c r="I850" s="26"/>
    </row>
    <row r="851" spans="3:9" x14ac:dyDescent="0.25">
      <c r="C851" s="6"/>
      <c r="G851" s="6"/>
    </row>
    <row r="852" spans="3:9" x14ac:dyDescent="0.25">
      <c r="C852" s="6"/>
      <c r="G852" s="6"/>
      <c r="I852" s="26"/>
    </row>
    <row r="853" spans="3:9" x14ac:dyDescent="0.25">
      <c r="C853" s="6"/>
      <c r="G853" s="6"/>
      <c r="I853" s="27"/>
    </row>
    <row r="854" spans="3:9" x14ac:dyDescent="0.25">
      <c r="C854" s="6"/>
      <c r="G854" s="6"/>
      <c r="I854" s="26"/>
    </row>
    <row r="855" spans="3:9" x14ac:dyDescent="0.25">
      <c r="C855" s="6"/>
      <c r="G855" s="6"/>
    </row>
    <row r="856" spans="3:9" x14ac:dyDescent="0.25">
      <c r="C856" s="6"/>
      <c r="G856" s="6"/>
      <c r="I856" s="26"/>
    </row>
    <row r="857" spans="3:9" x14ac:dyDescent="0.25">
      <c r="C857" s="6"/>
      <c r="G857" s="6"/>
      <c r="I857" s="26"/>
    </row>
    <row r="858" spans="3:9" x14ac:dyDescent="0.25">
      <c r="C858" s="6"/>
      <c r="G858" s="6"/>
      <c r="I858" s="27"/>
    </row>
    <row r="859" spans="3:9" x14ac:dyDescent="0.25">
      <c r="C859" s="6"/>
      <c r="G859" s="6"/>
      <c r="I859" s="27"/>
    </row>
    <row r="860" spans="3:9" x14ac:dyDescent="0.25">
      <c r="C860" s="6"/>
      <c r="G860" s="6"/>
      <c r="I860" s="27"/>
    </row>
    <row r="861" spans="3:9" x14ac:dyDescent="0.25">
      <c r="C861" s="6"/>
      <c r="G861" s="6"/>
      <c r="I861" s="26"/>
    </row>
    <row r="862" spans="3:9" x14ac:dyDescent="0.25">
      <c r="C862" s="6"/>
      <c r="G862" s="6"/>
      <c r="I862" s="26"/>
    </row>
    <row r="863" spans="3:9" x14ac:dyDescent="0.25">
      <c r="C863" s="6"/>
      <c r="G863" s="6"/>
      <c r="I863" s="26"/>
    </row>
    <row r="864" spans="3:9" x14ac:dyDescent="0.25">
      <c r="C864" s="6"/>
      <c r="G864" s="6"/>
      <c r="I864" s="26"/>
    </row>
    <row r="865" spans="3:9" x14ac:dyDescent="0.25">
      <c r="C865" s="6"/>
      <c r="G865" s="6"/>
      <c r="I865" s="26"/>
    </row>
    <row r="866" spans="3:9" x14ac:dyDescent="0.25">
      <c r="C866" s="6"/>
      <c r="G866" s="6"/>
      <c r="I866" s="26"/>
    </row>
    <row r="867" spans="3:9" x14ac:dyDescent="0.25">
      <c r="C867" s="6"/>
      <c r="G867" s="6"/>
      <c r="I867" s="26"/>
    </row>
    <row r="868" spans="3:9" x14ac:dyDescent="0.25">
      <c r="C868" s="6"/>
      <c r="G868" s="6"/>
    </row>
    <row r="869" spans="3:9" x14ac:dyDescent="0.25">
      <c r="C869" s="6"/>
      <c r="G869" s="6"/>
      <c r="I869" s="26"/>
    </row>
    <row r="870" spans="3:9" x14ac:dyDescent="0.25">
      <c r="C870" s="6"/>
      <c r="G870" s="6"/>
      <c r="I870" s="26"/>
    </row>
    <row r="871" spans="3:9" x14ac:dyDescent="0.25">
      <c r="C871" s="6"/>
      <c r="G871" s="6"/>
      <c r="I871" s="26"/>
    </row>
    <row r="872" spans="3:9" x14ac:dyDescent="0.25">
      <c r="C872" s="6"/>
      <c r="F872" s="28"/>
      <c r="G872" s="6"/>
    </row>
    <row r="873" spans="3:9" x14ac:dyDescent="0.25">
      <c r="C873" s="6"/>
      <c r="G873" s="6"/>
    </row>
    <row r="874" spans="3:9" x14ac:dyDescent="0.25">
      <c r="C874" s="6"/>
      <c r="G874" s="6"/>
    </row>
    <row r="875" spans="3:9" x14ac:dyDescent="0.25">
      <c r="C875" s="6"/>
      <c r="G875" s="6"/>
    </row>
    <row r="876" spans="3:9" x14ac:dyDescent="0.25">
      <c r="C876" s="6"/>
      <c r="F876" s="28"/>
      <c r="G876" s="6"/>
    </row>
    <row r="877" spans="3:9" x14ac:dyDescent="0.25">
      <c r="C877" s="6"/>
      <c r="G877" s="6"/>
    </row>
    <row r="878" spans="3:9" x14ac:dyDescent="0.25">
      <c r="G878" s="6"/>
    </row>
    <row r="879" spans="3:9" x14ac:dyDescent="0.25">
      <c r="G879" s="6"/>
    </row>
    <row r="880" spans="3:9" x14ac:dyDescent="0.25">
      <c r="G880" s="6"/>
    </row>
    <row r="881" spans="7:10" x14ac:dyDescent="0.25">
      <c r="G881" s="6"/>
    </row>
    <row r="882" spans="7:10" x14ac:dyDescent="0.25">
      <c r="G882" s="6"/>
    </row>
    <row r="883" spans="7:10" x14ac:dyDescent="0.25">
      <c r="G883" s="6"/>
    </row>
    <row r="884" spans="7:10" x14ac:dyDescent="0.25">
      <c r="G884" s="6"/>
      <c r="J884" s="28"/>
    </row>
    <row r="885" spans="7:10" x14ac:dyDescent="0.25">
      <c r="G885" s="6"/>
      <c r="I885" s="26"/>
    </row>
  </sheetData>
  <hyperlinks>
    <hyperlink ref="H2" r:id="rId1" xr:uid="{10D746E1-4460-4C33-8436-22E5C0B887A2}"/>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297C-6ADC-47C2-B7EA-1C69A3ADEC54}">
  <dimension ref="A1:N2"/>
  <sheetViews>
    <sheetView workbookViewId="0">
      <selection activeCell="D19" sqref="D19"/>
    </sheetView>
  </sheetViews>
  <sheetFormatPr defaultRowHeight="15" x14ac:dyDescent="0.25"/>
  <cols>
    <col min="1" max="1" width="10.42578125" bestFit="1" customWidth="1"/>
    <col min="2" max="2" width="14" bestFit="1" customWidth="1"/>
    <col min="3" max="3" width="8.42578125" bestFit="1" customWidth="1"/>
    <col min="4" max="4" width="18.7109375" bestFit="1" customWidth="1"/>
    <col min="5" max="5" width="11.42578125" bestFit="1" customWidth="1"/>
    <col min="6" max="6" width="17" bestFit="1" customWidth="1"/>
    <col min="7" max="7" width="24.28515625" bestFit="1" customWidth="1"/>
    <col min="8" max="8" width="26.7109375" bestFit="1" customWidth="1"/>
    <col min="9" max="9" width="9.7109375" bestFit="1" customWidth="1"/>
    <col min="10" max="10" width="14.28515625" bestFit="1" customWidth="1"/>
    <col min="11" max="11" width="20.7109375" bestFit="1" customWidth="1"/>
    <col min="12" max="12" width="8.7109375" bestFit="1" customWidth="1"/>
    <col min="13" max="13" width="17" bestFit="1" customWidth="1"/>
    <col min="14" max="14" width="16.140625" bestFit="1" customWidth="1"/>
  </cols>
  <sheetData>
    <row r="1" spans="1:14" x14ac:dyDescent="0.25">
      <c r="A1" t="s">
        <v>107</v>
      </c>
      <c r="B1" t="s">
        <v>75</v>
      </c>
      <c r="C1" t="s">
        <v>102</v>
      </c>
      <c r="D1" t="s">
        <v>108</v>
      </c>
      <c r="E1" t="s">
        <v>109</v>
      </c>
      <c r="F1" t="s">
        <v>89</v>
      </c>
      <c r="G1" t="s">
        <v>110</v>
      </c>
      <c r="H1" t="s">
        <v>111</v>
      </c>
      <c r="I1" t="s">
        <v>82</v>
      </c>
      <c r="J1" t="s">
        <v>112</v>
      </c>
      <c r="K1" t="s">
        <v>113</v>
      </c>
      <c r="L1" t="s">
        <v>103</v>
      </c>
      <c r="M1" t="s">
        <v>114</v>
      </c>
      <c r="N1" t="s">
        <v>115</v>
      </c>
    </row>
    <row r="2" spans="1:14" x14ac:dyDescent="0.25">
      <c r="A2" t="s">
        <v>190</v>
      </c>
      <c r="B2" t="s">
        <v>190</v>
      </c>
      <c r="C2" t="s">
        <v>190</v>
      </c>
      <c r="D2" t="s">
        <v>190</v>
      </c>
      <c r="E2" t="s">
        <v>190</v>
      </c>
      <c r="F2" t="s">
        <v>190</v>
      </c>
      <c r="G2" t="s">
        <v>190</v>
      </c>
      <c r="H2" t="s">
        <v>190</v>
      </c>
      <c r="I2" t="s">
        <v>190</v>
      </c>
      <c r="J2" t="s">
        <v>190</v>
      </c>
      <c r="K2" t="s">
        <v>190</v>
      </c>
      <c r="L2" t="s">
        <v>190</v>
      </c>
      <c r="M2" t="s">
        <v>190</v>
      </c>
      <c r="N2" t="s">
        <v>190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A651-05DE-4463-92FD-7A180E344260}">
  <dimension ref="A1:O2"/>
  <sheetViews>
    <sheetView topLeftCell="F1" workbookViewId="0">
      <selection activeCell="R17" sqref="R17"/>
    </sheetView>
  </sheetViews>
  <sheetFormatPr defaultRowHeight="15" x14ac:dyDescent="0.25"/>
  <cols>
    <col min="1" max="1" width="16.42578125" bestFit="1" customWidth="1"/>
    <col min="2" max="2" width="16.7109375" bestFit="1" customWidth="1"/>
    <col min="3" max="3" width="16.28515625" bestFit="1" customWidth="1"/>
    <col min="4" max="4" width="10.42578125" bestFit="1" customWidth="1"/>
    <col min="5" max="5" width="6.7109375" bestFit="1" customWidth="1"/>
    <col min="6" max="6" width="14" bestFit="1" customWidth="1"/>
    <col min="7" max="7" width="6" bestFit="1" customWidth="1"/>
    <col min="8" max="8" width="9.28515625" bestFit="1" customWidth="1"/>
    <col min="9" max="9" width="8.7109375" bestFit="1" customWidth="1"/>
    <col min="10" max="10" width="18" bestFit="1" customWidth="1"/>
    <col min="11" max="11" width="8.7109375" bestFit="1" customWidth="1"/>
    <col min="12" max="12" width="21.140625" bestFit="1" customWidth="1"/>
    <col min="13" max="13" width="24.7109375" bestFit="1" customWidth="1"/>
    <col min="14" max="14" width="31.7109375" bestFit="1" customWidth="1"/>
    <col min="15" max="15" width="24.7109375" bestFit="1" customWidth="1"/>
  </cols>
  <sheetData>
    <row r="1" spans="1:15" x14ac:dyDescent="0.25">
      <c r="A1" t="s">
        <v>97</v>
      </c>
      <c r="B1" t="s">
        <v>81</v>
      </c>
      <c r="C1" t="s">
        <v>98</v>
      </c>
      <c r="D1" t="s">
        <v>84</v>
      </c>
      <c r="E1" t="s">
        <v>99</v>
      </c>
      <c r="F1" t="s">
        <v>75</v>
      </c>
      <c r="G1" t="s">
        <v>100</v>
      </c>
      <c r="H1" t="s">
        <v>101</v>
      </c>
      <c r="I1" t="s">
        <v>102</v>
      </c>
      <c r="J1" t="s">
        <v>83</v>
      </c>
      <c r="K1" t="s">
        <v>103</v>
      </c>
      <c r="L1" t="s">
        <v>129</v>
      </c>
      <c r="M1" t="s">
        <v>130</v>
      </c>
      <c r="N1" t="s">
        <v>131</v>
      </c>
      <c r="O1" t="s">
        <v>132</v>
      </c>
    </row>
    <row r="2" spans="1:15" x14ac:dyDescent="0.25">
      <c r="A2" s="6">
        <v>47484</v>
      </c>
      <c r="B2">
        <v>0.01</v>
      </c>
      <c r="C2">
        <v>1</v>
      </c>
      <c r="D2">
        <v>100</v>
      </c>
      <c r="E2" t="s">
        <v>189</v>
      </c>
      <c r="F2" t="s">
        <v>80</v>
      </c>
      <c r="G2" t="s">
        <v>106</v>
      </c>
      <c r="H2" t="s">
        <v>104</v>
      </c>
      <c r="I2" t="s">
        <v>105</v>
      </c>
      <c r="J2">
        <v>4.4000000000000004</v>
      </c>
      <c r="K2">
        <v>0.01</v>
      </c>
      <c r="L2" t="s">
        <v>134</v>
      </c>
      <c r="M2" t="s">
        <v>133</v>
      </c>
      <c r="N2">
        <v>1</v>
      </c>
      <c r="O2" t="s">
        <v>135</v>
      </c>
    </row>
  </sheetData>
  <phoneticPr fontId="5"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4AA7-3CB8-413C-82A6-40EDF748E026}">
  <dimension ref="A1:AG341"/>
  <sheetViews>
    <sheetView zoomScale="90" zoomScaleNormal="90" workbookViewId="0">
      <pane ySplit="1" topLeftCell="A2" activePane="bottomLeft" state="frozen"/>
      <selection pane="bottomLeft" activeCell="AA1" sqref="AA1"/>
    </sheetView>
  </sheetViews>
  <sheetFormatPr defaultRowHeight="15" x14ac:dyDescent="0.25"/>
  <cols>
    <col min="1" max="1" width="14.42578125" bestFit="1" customWidth="1"/>
    <col min="2" max="2" width="10.28515625" bestFit="1" customWidth="1"/>
    <col min="3" max="3" width="35.5703125" hidden="1" customWidth="1"/>
    <col min="4" max="4" width="13.85546875" style="29" bestFit="1" customWidth="1"/>
    <col min="5" max="5" width="8.85546875" bestFit="1" customWidth="1"/>
    <col min="6" max="6" width="17.5703125" hidden="1" customWidth="1"/>
    <col min="7" max="7" width="15.7109375" hidden="1" customWidth="1"/>
    <col min="8" max="8" width="11.28515625" hidden="1" customWidth="1"/>
    <col min="9" max="9" width="11.5703125" hidden="1" customWidth="1"/>
    <col min="10" max="10" width="16" hidden="1" customWidth="1"/>
    <col min="11" max="11" width="25.140625" hidden="1" customWidth="1"/>
    <col min="12" max="12" width="30.140625" hidden="1" customWidth="1"/>
    <col min="13" max="13" width="11" hidden="1" customWidth="1"/>
    <col min="14" max="14" width="9.140625" style="8" bestFit="1" customWidth="1"/>
    <col min="15" max="15" width="11.140625" bestFit="1" customWidth="1"/>
    <col min="16" max="16" width="24.42578125" hidden="1" customWidth="1"/>
    <col min="17" max="17" width="17.140625" hidden="1" customWidth="1"/>
    <col min="18" max="18" width="7.42578125" bestFit="1" customWidth="1"/>
    <col min="19" max="19" width="11.28515625" style="7" hidden="1" customWidth="1"/>
    <col min="20" max="20" width="22" style="7" hidden="1" customWidth="1"/>
    <col min="21" max="21" width="25.85546875" style="7" hidden="1" customWidth="1"/>
    <col min="22" max="22" width="33.5703125" style="7" hidden="1" customWidth="1"/>
    <col min="23" max="23" width="26" style="7" hidden="1" customWidth="1"/>
    <col min="24" max="24" width="10.7109375" style="7" bestFit="1" customWidth="1"/>
    <col min="25" max="25" width="2.5703125" style="7" customWidth="1"/>
    <col min="26" max="26" width="21.85546875" style="7" customWidth="1"/>
    <col min="27" max="27" width="13.42578125" style="7" customWidth="1"/>
    <col min="28" max="28" width="13.42578125" style="5" customWidth="1"/>
    <col min="29" max="29" width="13.7109375" customWidth="1"/>
    <col min="30" max="30" width="12" customWidth="1"/>
    <col min="31" max="31" width="12.140625" customWidth="1"/>
    <col min="32" max="32" width="31.85546875" customWidth="1"/>
    <col min="33" max="33" width="10.5703125" customWidth="1"/>
    <col min="34" max="34" width="16.28515625" customWidth="1"/>
  </cols>
  <sheetData>
    <row r="1" spans="1:33" x14ac:dyDescent="0.25">
      <c r="A1" t="s">
        <v>75</v>
      </c>
      <c r="B1" t="s">
        <v>82</v>
      </c>
      <c r="C1" t="s">
        <v>0</v>
      </c>
      <c r="D1" s="29" t="s">
        <v>88</v>
      </c>
      <c r="E1" t="s">
        <v>1</v>
      </c>
      <c r="F1" t="s">
        <v>89</v>
      </c>
      <c r="G1" t="s">
        <v>90</v>
      </c>
      <c r="H1" t="s">
        <v>91</v>
      </c>
      <c r="I1" t="s">
        <v>92</v>
      </c>
      <c r="J1" t="s">
        <v>93</v>
      </c>
      <c r="K1" t="s">
        <v>94</v>
      </c>
      <c r="L1" t="s">
        <v>95</v>
      </c>
      <c r="M1" t="s">
        <v>96</v>
      </c>
      <c r="N1" s="7" t="s">
        <v>103</v>
      </c>
      <c r="O1" s="5" t="s">
        <v>117</v>
      </c>
      <c r="P1" t="s">
        <v>87</v>
      </c>
      <c r="Q1" t="s">
        <v>97</v>
      </c>
      <c r="R1" s="7" t="s">
        <v>121</v>
      </c>
      <c r="S1" s="5" t="s">
        <v>129</v>
      </c>
      <c r="T1" s="5" t="s">
        <v>130</v>
      </c>
      <c r="U1" s="5" t="s">
        <v>131</v>
      </c>
      <c r="V1" s="5" t="s">
        <v>132</v>
      </c>
      <c r="W1" s="5" t="s">
        <v>138</v>
      </c>
      <c r="X1" s="5" t="s">
        <v>136</v>
      </c>
      <c r="Y1" s="5"/>
      <c r="Z1" s="52" t="s">
        <v>122</v>
      </c>
      <c r="AA1"/>
      <c r="AB1"/>
    </row>
    <row r="2" spans="1:33" x14ac:dyDescent="0.25">
      <c r="A2" t="s">
        <v>80</v>
      </c>
      <c r="B2" t="s">
        <v>59</v>
      </c>
      <c r="C2" t="s">
        <v>59</v>
      </c>
      <c r="D2" s="29">
        <v>100</v>
      </c>
      <c r="F2">
        <v>1</v>
      </c>
      <c r="G2">
        <v>1</v>
      </c>
      <c r="H2">
        <v>1</v>
      </c>
      <c r="I2">
        <v>1</v>
      </c>
      <c r="J2">
        <v>1</v>
      </c>
      <c r="K2">
        <v>1</v>
      </c>
      <c r="L2">
        <v>1</v>
      </c>
      <c r="M2" s="6">
        <v>45658</v>
      </c>
      <c r="N2" s="7">
        <v>0.01</v>
      </c>
      <c r="O2" s="5">
        <v>4.4000000000000004</v>
      </c>
      <c r="P2" t="s">
        <v>187</v>
      </c>
      <c r="Q2" s="6">
        <v>47484</v>
      </c>
      <c r="R2" s="7">
        <f ca="1">IF(GPW_razem[[#This Row],[Kupon]]="","",YIELD(TODAY(),GPW_razem[[#This Row],[Termin wykupu]],GPW_razem[[#This Row],[Kupon]],GPW_razem[[#This Row],[Kurs ostatni]],100,2))</f>
        <v>9.9993052850583727E-3</v>
      </c>
      <c r="S2" s="9" t="s">
        <v>134</v>
      </c>
      <c r="T2" s="9" t="s">
        <v>133</v>
      </c>
      <c r="U2" s="9">
        <v>1</v>
      </c>
      <c r="V2" s="9" t="s">
        <v>135</v>
      </c>
      <c r="W2" s="9" t="s">
        <v>139</v>
      </c>
      <c r="X2" s="9"/>
      <c r="Y2" s="9"/>
      <c r="Z2"/>
      <c r="AA2" s="59" t="s">
        <v>124</v>
      </c>
      <c r="AB2" s="60" t="s">
        <v>125</v>
      </c>
      <c r="AC2" s="104" t="s">
        <v>144</v>
      </c>
      <c r="AD2" s="62" t="s">
        <v>75</v>
      </c>
      <c r="AE2" t="s">
        <v>145</v>
      </c>
    </row>
    <row r="3" spans="1:33" x14ac:dyDescent="0.25">
      <c r="Y3" s="9"/>
      <c r="Z3"/>
      <c r="AA3" s="10" t="str">
        <f>IF(AA1="","",IF(_xlfn.XLOOKUP(AA1,A:A,H:H)="","",_xlfn.XLOOKUP(AA1,A:A,H:H)))</f>
        <v/>
      </c>
      <c r="AB3" s="11" t="str">
        <f>IF(AA1="","",IF(_xlfn.XLOOKUP(AA1,A:A,I:I)="","",_xlfn.XLOOKUP(AA1,A:A,I:I)))</f>
        <v/>
      </c>
      <c r="AC3" s="104"/>
      <c r="AD3" s="105" t="s">
        <v>117</v>
      </c>
      <c r="AE3" s="88" t="s">
        <v>181</v>
      </c>
      <c r="AF3" s="88"/>
      <c r="AG3" s="88"/>
    </row>
    <row r="4" spans="1:33" x14ac:dyDescent="0.25">
      <c r="Y4" s="9"/>
      <c r="Z4"/>
      <c r="AA4" s="12" t="str">
        <f>IF(AA1="","",IF(_xlfn.XLOOKUP(AA1,A:A,G:G)="","",_xlfn.XLOOKUP(AA1,A:A,G:G)))</f>
        <v/>
      </c>
      <c r="AB4" s="13" t="str">
        <f>IF(AA1="","",IF(_xlfn.XLOOKUP(AA1,A:A,J:J)="","",_xlfn.XLOOKUP(AA1,A:A,J:J)))</f>
        <v/>
      </c>
      <c r="AC4" s="104"/>
      <c r="AD4" s="105"/>
      <c r="AE4" s="88"/>
      <c r="AF4" s="88"/>
      <c r="AG4" s="88"/>
    </row>
    <row r="5" spans="1:33" x14ac:dyDescent="0.25">
      <c r="Y5" s="9"/>
      <c r="Z5"/>
      <c r="AA5" s="14" t="str">
        <f ca="1">IFERROR(IF(AA1="","",IF(_xlfn.XLOOKUP(AA1,A:A,N:N,"")="","",YIELD(TODAY(),AA16,_xlfn.XLOOKUP(AA1,A:A,N:N),AA3,100,2))),"")</f>
        <v/>
      </c>
      <c r="AB5" s="15" t="str">
        <f ca="1">IFERROR(IF(AA1="","",IF(_xlfn.XLOOKUP(AA1,A:A,N:N,"")="","",YIELD(TODAY(),AA16,_xlfn.XLOOKUP(AA1,A:A,N:N),AB3,100,2))),"")</f>
        <v/>
      </c>
      <c r="AC5" s="104"/>
      <c r="AD5" s="39" t="s">
        <v>121</v>
      </c>
      <c r="AE5" t="s">
        <v>148</v>
      </c>
    </row>
    <row r="6" spans="1:33" x14ac:dyDescent="0.25">
      <c r="Y6" s="9"/>
      <c r="Z6"/>
      <c r="AA6" s="106" t="str">
        <f>IF(AA1="","",_xlfn.XLOOKUP(AA1,A:A,D:D))</f>
        <v/>
      </c>
      <c r="AB6" s="107"/>
      <c r="AC6" s="104"/>
      <c r="AD6" s="40" t="s">
        <v>121</v>
      </c>
      <c r="AE6" t="s">
        <v>149</v>
      </c>
      <c r="AG6" s="48" t="s">
        <v>150</v>
      </c>
    </row>
    <row r="7" spans="1:33" x14ac:dyDescent="0.25">
      <c r="Y7" s="9"/>
      <c r="Z7"/>
      <c r="AA7" s="99" t="str">
        <f ca="1">IF(AA1="","",IF(_xlfn.XLOOKUP(AA1,A:A,K:K)="",TODAY()-_xlfn.XLOOKUP(AA1,A:A,M:M)&amp;" dni",_xlfn.XLOOKUP(AA1,A:A,K:K)))</f>
        <v/>
      </c>
      <c r="AB7" s="100"/>
      <c r="AC7" s="104"/>
      <c r="AD7" s="41" t="s">
        <v>121</v>
      </c>
      <c r="AE7" t="s">
        <v>182</v>
      </c>
    </row>
    <row r="8" spans="1:33" x14ac:dyDescent="0.25">
      <c r="Y8" s="9"/>
      <c r="Z8"/>
      <c r="AA8" s="101" t="str">
        <f>IFERROR(IF(AA1="","",_xlfn.XLOOKUP(AA1,A:A,R:R)),"")</f>
        <v/>
      </c>
      <c r="AB8" s="102"/>
      <c r="AC8" s="104"/>
      <c r="AD8" t="s">
        <v>121</v>
      </c>
      <c r="AE8" t="s">
        <v>146</v>
      </c>
    </row>
    <row r="9" spans="1:33" x14ac:dyDescent="0.25">
      <c r="Y9" s="9"/>
      <c r="Z9"/>
      <c r="AA9" s="89" t="s">
        <v>126</v>
      </c>
      <c r="AB9" s="89"/>
      <c r="AD9" s="58" t="s">
        <v>147</v>
      </c>
    </row>
    <row r="10" spans="1:33" x14ac:dyDescent="0.25">
      <c r="Y10" s="9"/>
      <c r="Z10"/>
      <c r="AA10" s="90"/>
      <c r="AB10" s="90"/>
      <c r="AD10" s="58" t="s">
        <v>183</v>
      </c>
    </row>
    <row r="11" spans="1:33" x14ac:dyDescent="0.25">
      <c r="Y11" s="9"/>
      <c r="Z11"/>
      <c r="AA11" s="90"/>
      <c r="AB11" s="90"/>
      <c r="AC11" s="91" t="str">
        <f>IF(AA1="","",_xlfn.IMAGE("https://stooq.pl/c/?s="&amp;AA1&amp;".pl&amp;c=5m&amp;t=c&amp;a=lg&amp;b&amp;svg.jpg",""))</f>
        <v/>
      </c>
      <c r="AD11" s="91"/>
      <c r="AE11" s="91"/>
      <c r="AF11" s="91"/>
    </row>
    <row r="12" spans="1:33" x14ac:dyDescent="0.25">
      <c r="Y12" s="9"/>
      <c r="Z12"/>
      <c r="AA12" s="90"/>
      <c r="AB12" s="90"/>
      <c r="AC12" s="91"/>
      <c r="AD12" s="91"/>
      <c r="AE12" s="91"/>
      <c r="AF12" s="91"/>
    </row>
    <row r="13" spans="1:33" x14ac:dyDescent="0.25">
      <c r="Y13" s="9"/>
      <c r="Z13"/>
      <c r="AA13" s="90"/>
      <c r="AB13" s="90"/>
      <c r="AC13" s="91"/>
      <c r="AD13" s="91"/>
      <c r="AE13" s="91"/>
      <c r="AF13" s="91"/>
    </row>
    <row r="14" spans="1:33" x14ac:dyDescent="0.25">
      <c r="Y14" s="9"/>
      <c r="AA14" s="90"/>
      <c r="AB14" s="90"/>
      <c r="AC14" s="91"/>
      <c r="AD14" s="91"/>
      <c r="AE14" s="91"/>
      <c r="AF14" s="91"/>
    </row>
    <row r="15" spans="1:33" x14ac:dyDescent="0.25">
      <c r="Y15" s="9"/>
      <c r="Z15" s="19" t="s">
        <v>123</v>
      </c>
      <c r="AA15" s="20" t="str">
        <f>IFERROR(IF(AA1="","",_xlfn.XLOOKUP(AA1,'Statystyki miesięczne'!B:B,'Statystyki miesięczne'!N:N)/1000000),"")</f>
        <v/>
      </c>
      <c r="AB15"/>
      <c r="AC15" s="91"/>
      <c r="AD15" s="91"/>
      <c r="AE15" s="91"/>
      <c r="AF15" s="91"/>
    </row>
    <row r="16" spans="1:33" x14ac:dyDescent="0.25">
      <c r="Y16" s="9"/>
      <c r="Z16" s="21" t="s">
        <v>112</v>
      </c>
      <c r="AA16" s="22" t="str">
        <f>IF(AA1="","",_xlfn.XLOOKUP(AA1,'Statystyki dzienne'!F:F,'Statystyki dzienne'!A:A))</f>
        <v/>
      </c>
      <c r="AB16"/>
      <c r="AC16" s="91"/>
      <c r="AD16" s="91"/>
      <c r="AE16" s="91"/>
      <c r="AF16" s="91"/>
    </row>
    <row r="17" spans="25:32" x14ac:dyDescent="0.25">
      <c r="Y17" s="9"/>
      <c r="Z17" s="21" t="s">
        <v>84</v>
      </c>
      <c r="AA17" s="23" t="str">
        <f>IF(AA1="","",_xlfn.XLOOKUP(AA1,'Statystyki dzienne'!F:F,'Statystyki dzienne'!D:D))</f>
        <v/>
      </c>
      <c r="AB17"/>
      <c r="AC17" s="91"/>
      <c r="AD17" s="91"/>
      <c r="AE17" s="91"/>
      <c r="AF17" s="91"/>
    </row>
    <row r="18" spans="25:32" x14ac:dyDescent="0.25">
      <c r="Y18" s="9"/>
      <c r="Z18" s="21" t="s">
        <v>98</v>
      </c>
      <c r="AA18" s="53" t="str">
        <f>IF(AA1="","",IF(_xlfn.XLOOKUP(AA1,'Statystyki dzienne'!F:F,'Statystyki dzienne'!C:C,"")="","",_xlfn.XLOOKUP(AA1,'Statystyki dzienne'!F:F,'Statystyki dzienne'!C:C)))</f>
        <v/>
      </c>
      <c r="AB18"/>
      <c r="AC18" s="91"/>
      <c r="AD18" s="91"/>
      <c r="AE18" s="91"/>
      <c r="AF18" s="91"/>
    </row>
    <row r="19" spans="25:32" x14ac:dyDescent="0.25">
      <c r="Y19" s="9"/>
      <c r="Z19" s="21" t="s">
        <v>81</v>
      </c>
      <c r="AA19" s="42" t="str">
        <f>IF(AA1="","",_xlfn.XLOOKUP(AA1,'Statystyki dzienne'!F:F,'Statystyki dzienne'!K:K,""))</f>
        <v/>
      </c>
      <c r="AB19"/>
      <c r="AC19" s="91"/>
      <c r="AD19" s="91"/>
      <c r="AE19" s="91"/>
      <c r="AF19" s="91"/>
    </row>
    <row r="20" spans="25:32" x14ac:dyDescent="0.25">
      <c r="Y20" s="9"/>
      <c r="Z20" s="43" t="s">
        <v>143</v>
      </c>
      <c r="AA20" s="44" t="str">
        <f>IF(AA1="","",IF(_xlfn.XLOOKUP(AA1,A:A,P:P)="Zmienne",_xlfn.XLOOKUP(AA1,Obligacje_pl!B:B,Obligacje_pl!E:E,""),""))</f>
        <v/>
      </c>
      <c r="AB20"/>
      <c r="AC20" s="91"/>
      <c r="AD20" s="91"/>
      <c r="AE20" s="91"/>
      <c r="AF20" s="91"/>
    </row>
    <row r="21" spans="25:32" x14ac:dyDescent="0.25">
      <c r="Y21" s="9"/>
      <c r="Z21" s="45" t="s">
        <v>87</v>
      </c>
      <c r="AA21" s="46" t="str">
        <f>IF(AA1="","",_xlfn.XLOOKUP(AA1,Obligacje_pl!B:B,Obligacje_pl!D:D,_xlfn.XLOOKUP('Lista obligacji'!AA1,'Lista obligacji'!A:A,'Lista obligacji'!P:P)))</f>
        <v/>
      </c>
      <c r="AB21"/>
      <c r="AC21" s="91"/>
      <c r="AD21" s="91"/>
      <c r="AE21" s="91"/>
      <c r="AF21" s="91"/>
    </row>
    <row r="22" spans="25:32" x14ac:dyDescent="0.25">
      <c r="Y22" s="9"/>
      <c r="Z22" s="92" t="s">
        <v>127</v>
      </c>
      <c r="AA22" s="94" t="str">
        <f>IF(AA1="","",_xlfn.XLOOKUP(AA1,'Statystyki miesięczne'!B:B,'Statystyki miesięczne'!H:H,""))</f>
        <v/>
      </c>
      <c r="AB22"/>
      <c r="AC22" s="91"/>
      <c r="AD22" s="91"/>
      <c r="AE22" s="91"/>
      <c r="AF22" s="91"/>
    </row>
    <row r="23" spans="25:32" x14ac:dyDescent="0.25">
      <c r="Y23" s="9"/>
      <c r="Z23" s="93"/>
      <c r="AA23" s="95"/>
      <c r="AB23"/>
      <c r="AC23" s="91"/>
      <c r="AD23" s="91"/>
      <c r="AE23" s="91"/>
      <c r="AF23" s="91"/>
    </row>
    <row r="24" spans="25:32" x14ac:dyDescent="0.25">
      <c r="Y24" s="9"/>
      <c r="Z24" s="70" t="s">
        <v>128</v>
      </c>
      <c r="AA24" s="97" t="str">
        <f>IFERROR(IF(AA1="","",_xlfn.XLOOKUP(AA1,'Statystyki miesięczne'!B:B,'Statystyki miesięczne'!G:G)/MAX('Statystyki miesięczne'!G:G)),"")</f>
        <v/>
      </c>
      <c r="AB24"/>
      <c r="AC24" s="91"/>
      <c r="AD24" s="91"/>
      <c r="AE24" s="91"/>
      <c r="AF24" s="91"/>
    </row>
    <row r="25" spans="25:32" x14ac:dyDescent="0.25">
      <c r="Y25" s="9"/>
      <c r="Z25" s="70"/>
      <c r="AA25" s="97"/>
      <c r="AB25" s="38"/>
      <c r="AC25" s="91"/>
      <c r="AD25" s="91"/>
      <c r="AE25" s="91"/>
      <c r="AF25" s="91"/>
    </row>
    <row r="26" spans="25:32" x14ac:dyDescent="0.25">
      <c r="Y26" s="9"/>
      <c r="Z26" s="96"/>
      <c r="AA26" s="98"/>
      <c r="AB26" s="38"/>
      <c r="AC26" s="91"/>
      <c r="AD26" s="91"/>
      <c r="AE26" s="91"/>
      <c r="AF26" s="91"/>
    </row>
    <row r="27" spans="25:32" x14ac:dyDescent="0.25">
      <c r="Y27" s="9"/>
      <c r="AA27" s="5"/>
      <c r="AB27" s="38"/>
      <c r="AC27" s="91"/>
      <c r="AD27" s="91"/>
      <c r="AE27" s="91"/>
      <c r="AF27" s="91"/>
    </row>
    <row r="28" spans="25:32" x14ac:dyDescent="0.25">
      <c r="Y28" s="9"/>
      <c r="Z28" s="87" t="s">
        <v>162</v>
      </c>
      <c r="AA28" s="88" t="str">
        <f>IF(IF(AA1="","",_xlfn.XLOOKUP(AA1,Obligacje!A:A,Obligacje!B:B,""))=0,"",IF(AA1="","",_xlfn.XLOOKUP(AA1,Obligacje!A:A,Obligacje!B:B,"")))</f>
        <v/>
      </c>
      <c r="AB28" s="88"/>
      <c r="AC28" s="88"/>
      <c r="AD28" s="88"/>
      <c r="AE28" s="88"/>
      <c r="AF28" s="88"/>
    </row>
    <row r="29" spans="25:32" x14ac:dyDescent="0.25">
      <c r="Y29" s="9"/>
      <c r="Z29" s="103"/>
      <c r="AA29" s="88"/>
      <c r="AB29" s="88"/>
      <c r="AC29" s="88"/>
      <c r="AD29" s="88"/>
      <c r="AE29" s="88"/>
      <c r="AF29" s="88"/>
    </row>
    <row r="30" spans="25:32" x14ac:dyDescent="0.25">
      <c r="Y30" s="9"/>
      <c r="Z30" s="103"/>
      <c r="AA30" s="88"/>
      <c r="AB30" s="88"/>
      <c r="AC30" s="88"/>
      <c r="AD30" s="88"/>
      <c r="AE30" s="88"/>
      <c r="AF30" s="88"/>
    </row>
    <row r="31" spans="25:32" x14ac:dyDescent="0.25">
      <c r="Y31" s="9"/>
      <c r="Z31" s="103"/>
      <c r="AA31" s="88"/>
      <c r="AB31" s="88"/>
      <c r="AC31" s="88"/>
      <c r="AD31" s="88"/>
      <c r="AE31" s="88"/>
      <c r="AF31" s="88"/>
    </row>
    <row r="32" spans="25:32" x14ac:dyDescent="0.25">
      <c r="Y32" s="9"/>
      <c r="Z32" s="103"/>
      <c r="AA32" s="88"/>
      <c r="AB32" s="88"/>
      <c r="AC32" s="88"/>
      <c r="AD32" s="88"/>
      <c r="AE32" s="88"/>
      <c r="AF32" s="88"/>
    </row>
    <row r="33" spans="25:32" x14ac:dyDescent="0.25">
      <c r="Y33" s="9"/>
      <c r="Z33" s="103"/>
      <c r="AA33" s="88"/>
      <c r="AB33" s="88"/>
      <c r="AC33" s="88"/>
      <c r="AD33" s="88"/>
      <c r="AE33" s="88"/>
      <c r="AF33" s="88"/>
    </row>
    <row r="34" spans="25:32" x14ac:dyDescent="0.25">
      <c r="Y34" s="9"/>
      <c r="Z34" s="103"/>
      <c r="AA34" s="88"/>
      <c r="AB34" s="88"/>
      <c r="AC34" s="88"/>
      <c r="AD34" s="88"/>
      <c r="AE34" s="88"/>
      <c r="AF34" s="88"/>
    </row>
    <row r="35" spans="25:32" x14ac:dyDescent="0.25">
      <c r="Y35" s="9"/>
      <c r="Z35" s="49"/>
      <c r="AA35" s="50"/>
      <c r="AB35" s="50"/>
      <c r="AC35" s="51"/>
      <c r="AD35" s="51"/>
      <c r="AE35" s="51"/>
      <c r="AF35" s="51"/>
    </row>
    <row r="36" spans="25:32" x14ac:dyDescent="0.25">
      <c r="Y36" s="9"/>
      <c r="Z36"/>
      <c r="AA36" s="17" t="s">
        <v>124</v>
      </c>
      <c r="AB36" s="16" t="s">
        <v>125</v>
      </c>
    </row>
    <row r="37" spans="25:32" x14ac:dyDescent="0.25">
      <c r="Y37" s="9"/>
      <c r="Z37"/>
      <c r="AA37" s="10" t="str">
        <f>$AA$3</f>
        <v/>
      </c>
      <c r="AB37" s="11" t="str">
        <f>$AB$3</f>
        <v/>
      </c>
    </row>
    <row r="38" spans="25:32" x14ac:dyDescent="0.25">
      <c r="Y38" s="9"/>
      <c r="Z38"/>
      <c r="AA38" s="12" t="str">
        <f>$AA$4</f>
        <v/>
      </c>
      <c r="AB38" s="13" t="str">
        <f>$AB$4</f>
        <v/>
      </c>
    </row>
    <row r="39" spans="25:32" x14ac:dyDescent="0.25">
      <c r="Y39" s="9"/>
      <c r="Z39"/>
      <c r="AA39" s="14" t="str">
        <f ca="1">$AA$5</f>
        <v/>
      </c>
      <c r="AB39" s="15" t="str">
        <f ca="1">$AB$5</f>
        <v/>
      </c>
    </row>
    <row r="40" spans="25:32" x14ac:dyDescent="0.25">
      <c r="Y40" s="9"/>
      <c r="Z40"/>
      <c r="AA40" s="99" t="str">
        <f>$AA$6</f>
        <v/>
      </c>
      <c r="AB40" s="100"/>
    </row>
    <row r="41" spans="25:32" x14ac:dyDescent="0.25">
      <c r="Y41" s="9"/>
      <c r="Z41"/>
      <c r="AA41" s="99" t="str">
        <f ca="1">$AA$7</f>
        <v/>
      </c>
      <c r="AB41" s="100"/>
    </row>
    <row r="42" spans="25:32" x14ac:dyDescent="0.25">
      <c r="Y42" s="9"/>
      <c r="Z42"/>
      <c r="AA42" s="101" t="str">
        <f>$AA$8</f>
        <v/>
      </c>
      <c r="AB42" s="102"/>
    </row>
    <row r="43" spans="25:32" x14ac:dyDescent="0.25">
      <c r="Y43" s="9"/>
      <c r="Z43"/>
      <c r="AA43" s="89" t="s">
        <v>126</v>
      </c>
      <c r="AB43" s="89"/>
    </row>
    <row r="44" spans="25:32" x14ac:dyDescent="0.25">
      <c r="Y44" s="9"/>
      <c r="Z44"/>
      <c r="AA44" s="90"/>
      <c r="AB44" s="90"/>
    </row>
    <row r="45" spans="25:32" x14ac:dyDescent="0.25">
      <c r="Y45" s="9"/>
      <c r="Z45"/>
      <c r="AA45" s="90"/>
      <c r="AB45" s="90"/>
      <c r="AC45" s="91" t="str">
        <f>$AC$11</f>
        <v/>
      </c>
      <c r="AD45" s="91"/>
      <c r="AE45" s="91"/>
      <c r="AF45" s="91"/>
    </row>
    <row r="46" spans="25:32" x14ac:dyDescent="0.25">
      <c r="Y46" s="9"/>
      <c r="Z46"/>
      <c r="AA46" s="90"/>
      <c r="AB46" s="90"/>
      <c r="AC46" s="91"/>
      <c r="AD46" s="91"/>
      <c r="AE46" s="91"/>
      <c r="AF46" s="91"/>
    </row>
    <row r="47" spans="25:32" x14ac:dyDescent="0.25">
      <c r="Y47" s="9"/>
      <c r="Z47"/>
      <c r="AA47" s="90"/>
      <c r="AB47" s="90"/>
      <c r="AC47" s="91"/>
      <c r="AD47" s="91"/>
      <c r="AE47" s="91"/>
      <c r="AF47" s="91"/>
    </row>
    <row r="48" spans="25:32" x14ac:dyDescent="0.25">
      <c r="Y48" s="9"/>
      <c r="AA48" s="90"/>
      <c r="AB48" s="90"/>
      <c r="AC48" s="91"/>
      <c r="AD48" s="91"/>
      <c r="AE48" s="91"/>
      <c r="AF48" s="91"/>
    </row>
    <row r="49" spans="25:32" x14ac:dyDescent="0.25">
      <c r="Y49" s="9"/>
      <c r="Z49" s="19" t="s">
        <v>123</v>
      </c>
      <c r="AA49" s="20" t="str">
        <f>$AA$15</f>
        <v/>
      </c>
      <c r="AB49"/>
      <c r="AC49" s="91"/>
      <c r="AD49" s="91"/>
      <c r="AE49" s="91"/>
      <c r="AF49" s="91"/>
    </row>
    <row r="50" spans="25:32" x14ac:dyDescent="0.25">
      <c r="Y50" s="9"/>
      <c r="Z50" s="21" t="s">
        <v>112</v>
      </c>
      <c r="AA50" s="22" t="str">
        <f>$AA$16</f>
        <v/>
      </c>
      <c r="AB50"/>
      <c r="AC50" s="91"/>
      <c r="AD50" s="91"/>
      <c r="AE50" s="91"/>
      <c r="AF50" s="91"/>
    </row>
    <row r="51" spans="25:32" x14ac:dyDescent="0.25">
      <c r="Y51" s="9"/>
      <c r="Z51" s="21" t="s">
        <v>84</v>
      </c>
      <c r="AA51" s="23" t="str">
        <f>$AA$17</f>
        <v/>
      </c>
      <c r="AB51"/>
      <c r="AC51" s="91"/>
      <c r="AD51" s="91"/>
      <c r="AE51" s="91"/>
      <c r="AF51" s="91"/>
    </row>
    <row r="52" spans="25:32" x14ac:dyDescent="0.25">
      <c r="Y52" s="9"/>
      <c r="Z52" s="21" t="s">
        <v>98</v>
      </c>
      <c r="AA52" s="24" t="str">
        <f>$AA$18</f>
        <v/>
      </c>
      <c r="AB52"/>
      <c r="AC52" s="91"/>
      <c r="AD52" s="91"/>
      <c r="AE52" s="91"/>
      <c r="AF52" s="91"/>
    </row>
    <row r="53" spans="25:32" x14ac:dyDescent="0.25">
      <c r="Y53" s="9"/>
      <c r="Z53" s="21" t="s">
        <v>81</v>
      </c>
      <c r="AA53" s="42" t="str">
        <f>$AA$19</f>
        <v/>
      </c>
      <c r="AB53"/>
      <c r="AC53" s="91"/>
      <c r="AD53" s="91"/>
      <c r="AE53" s="91"/>
      <c r="AF53" s="91"/>
    </row>
    <row r="54" spans="25:32" x14ac:dyDescent="0.25">
      <c r="Y54" s="9"/>
      <c r="Z54" s="43" t="s">
        <v>143</v>
      </c>
      <c r="AA54" s="44" t="str">
        <f>$AA$20</f>
        <v/>
      </c>
      <c r="AB54"/>
      <c r="AC54" s="91"/>
      <c r="AD54" s="91"/>
      <c r="AE54" s="91"/>
      <c r="AF54" s="91"/>
    </row>
    <row r="55" spans="25:32" x14ac:dyDescent="0.25">
      <c r="Y55" s="9"/>
      <c r="Z55" s="45" t="s">
        <v>87</v>
      </c>
      <c r="AA55" s="46" t="str">
        <f>$AA$21</f>
        <v/>
      </c>
      <c r="AB55"/>
      <c r="AC55" s="91"/>
      <c r="AD55" s="91"/>
      <c r="AE55" s="91"/>
      <c r="AF55" s="91"/>
    </row>
    <row r="56" spans="25:32" x14ac:dyDescent="0.25">
      <c r="Y56" s="9"/>
      <c r="Z56" s="92" t="s">
        <v>127</v>
      </c>
      <c r="AA56" s="94" t="str">
        <f>$AA$22</f>
        <v/>
      </c>
      <c r="AB56"/>
      <c r="AC56" s="91"/>
      <c r="AD56" s="91"/>
      <c r="AE56" s="91"/>
      <c r="AF56" s="91"/>
    </row>
    <row r="57" spans="25:32" x14ac:dyDescent="0.25">
      <c r="Y57" s="9"/>
      <c r="Z57" s="93"/>
      <c r="AA57" s="95"/>
      <c r="AB57"/>
      <c r="AC57" s="91"/>
      <c r="AD57" s="91"/>
      <c r="AE57" s="91"/>
      <c r="AF57" s="91"/>
    </row>
    <row r="58" spans="25:32" x14ac:dyDescent="0.25">
      <c r="Y58" s="9"/>
      <c r="Z58" s="70" t="s">
        <v>128</v>
      </c>
      <c r="AA58" s="97" t="str">
        <f>$AA$24</f>
        <v/>
      </c>
      <c r="AB58"/>
      <c r="AC58" s="91"/>
      <c r="AD58" s="91"/>
      <c r="AE58" s="91"/>
      <c r="AF58" s="91"/>
    </row>
    <row r="59" spans="25:32" x14ac:dyDescent="0.25">
      <c r="Y59" s="9"/>
      <c r="Z59" s="70"/>
      <c r="AA59" s="97"/>
      <c r="AB59" s="38"/>
      <c r="AC59" s="91"/>
      <c r="AD59" s="91"/>
      <c r="AE59" s="91"/>
      <c r="AF59" s="91"/>
    </row>
    <row r="60" spans="25:32" x14ac:dyDescent="0.25">
      <c r="Y60" s="9"/>
      <c r="Z60" s="96"/>
      <c r="AA60" s="98"/>
      <c r="AB60" s="38"/>
      <c r="AC60" s="91"/>
      <c r="AD60" s="91"/>
      <c r="AE60" s="91"/>
      <c r="AF60" s="91"/>
    </row>
    <row r="61" spans="25:32" x14ac:dyDescent="0.25">
      <c r="Y61" s="9"/>
      <c r="AA61" s="5"/>
      <c r="AB61" s="38"/>
      <c r="AC61" s="91"/>
      <c r="AD61" s="91"/>
      <c r="AE61" s="91"/>
      <c r="AF61" s="91"/>
    </row>
    <row r="62" spans="25:32" x14ac:dyDescent="0.25">
      <c r="Y62" s="9"/>
      <c r="Z62" s="87" t="str">
        <f>$Z$28</f>
        <v>Adnotacja
do serii obligacji</v>
      </c>
      <c r="AA62" s="88" t="str">
        <f>$AA$28</f>
        <v/>
      </c>
      <c r="AB62" s="88"/>
      <c r="AC62" s="88"/>
      <c r="AD62" s="88"/>
      <c r="AE62" s="88"/>
      <c r="AF62" s="88"/>
    </row>
    <row r="63" spans="25:32" x14ac:dyDescent="0.25">
      <c r="Y63" s="9"/>
      <c r="Z63" s="87"/>
      <c r="AA63" s="88"/>
      <c r="AB63" s="88"/>
      <c r="AC63" s="88"/>
      <c r="AD63" s="88"/>
      <c r="AE63" s="88"/>
      <c r="AF63" s="88"/>
    </row>
    <row r="64" spans="25:32" x14ac:dyDescent="0.25">
      <c r="Y64" s="9"/>
      <c r="Z64" s="87"/>
      <c r="AA64" s="88"/>
      <c r="AB64" s="88"/>
      <c r="AC64" s="88"/>
      <c r="AD64" s="88"/>
      <c r="AE64" s="88"/>
      <c r="AF64" s="88"/>
    </row>
    <row r="65" spans="25:32" x14ac:dyDescent="0.25">
      <c r="Y65" s="9"/>
      <c r="Z65" s="87"/>
      <c r="AA65" s="88"/>
      <c r="AB65" s="88"/>
      <c r="AC65" s="88"/>
      <c r="AD65" s="88"/>
      <c r="AE65" s="88"/>
      <c r="AF65" s="88"/>
    </row>
    <row r="66" spans="25:32" x14ac:dyDescent="0.25">
      <c r="Y66" s="9"/>
      <c r="Z66" s="87"/>
      <c r="AA66" s="88"/>
      <c r="AB66" s="88"/>
      <c r="AC66" s="88"/>
      <c r="AD66" s="88"/>
      <c r="AE66" s="88"/>
      <c r="AF66" s="88"/>
    </row>
    <row r="67" spans="25:32" x14ac:dyDescent="0.25">
      <c r="Y67" s="9"/>
      <c r="Z67" s="87"/>
      <c r="AA67" s="88"/>
      <c r="AB67" s="88"/>
      <c r="AC67" s="88"/>
      <c r="AD67" s="88"/>
      <c r="AE67" s="88"/>
      <c r="AF67" s="88"/>
    </row>
    <row r="68" spans="25:32" x14ac:dyDescent="0.25">
      <c r="Y68" s="9"/>
      <c r="Z68" s="87"/>
      <c r="AA68" s="88"/>
      <c r="AB68" s="88"/>
      <c r="AC68" s="88"/>
      <c r="AD68" s="88"/>
      <c r="AE68" s="88"/>
      <c r="AF68" s="88"/>
    </row>
    <row r="69" spans="25:32" x14ac:dyDescent="0.25">
      <c r="Y69" s="9"/>
      <c r="Z69" s="49"/>
      <c r="AA69" s="50"/>
      <c r="AB69" s="50"/>
      <c r="AC69" s="51"/>
      <c r="AD69" s="51"/>
      <c r="AE69" s="51"/>
      <c r="AF69" s="51"/>
    </row>
    <row r="70" spans="25:32" x14ac:dyDescent="0.25">
      <c r="Y70" s="9"/>
      <c r="Z70"/>
      <c r="AA70" s="17" t="s">
        <v>124</v>
      </c>
      <c r="AB70" s="16" t="s">
        <v>125</v>
      </c>
    </row>
    <row r="71" spans="25:32" x14ac:dyDescent="0.25">
      <c r="Y71" s="9"/>
      <c r="Z71"/>
      <c r="AA71" s="10" t="str">
        <f>$AA$3</f>
        <v/>
      </c>
      <c r="AB71" s="11" t="str">
        <f>$AB$3</f>
        <v/>
      </c>
    </row>
    <row r="72" spans="25:32" x14ac:dyDescent="0.25">
      <c r="Y72" s="9"/>
      <c r="Z72"/>
      <c r="AA72" s="12" t="str">
        <f>$AA$4</f>
        <v/>
      </c>
      <c r="AB72" s="13" t="str">
        <f>$AB$4</f>
        <v/>
      </c>
    </row>
    <row r="73" spans="25:32" x14ac:dyDescent="0.25">
      <c r="Y73" s="9"/>
      <c r="Z73"/>
      <c r="AA73" s="14" t="str">
        <f ca="1">$AA$5</f>
        <v/>
      </c>
      <c r="AB73" s="15" t="str">
        <f ca="1">$AB$5</f>
        <v/>
      </c>
    </row>
    <row r="74" spans="25:32" x14ac:dyDescent="0.25">
      <c r="Y74" s="9"/>
      <c r="Z74"/>
      <c r="AA74" s="99" t="str">
        <f>$AA$6</f>
        <v/>
      </c>
      <c r="AB74" s="100"/>
    </row>
    <row r="75" spans="25:32" x14ac:dyDescent="0.25">
      <c r="Y75" s="9"/>
      <c r="Z75"/>
      <c r="AA75" s="99" t="str">
        <f ca="1">$AA$7</f>
        <v/>
      </c>
      <c r="AB75" s="100"/>
    </row>
    <row r="76" spans="25:32" x14ac:dyDescent="0.25">
      <c r="Y76" s="9"/>
      <c r="Z76"/>
      <c r="AA76" s="101" t="str">
        <f>$AA$8</f>
        <v/>
      </c>
      <c r="AB76" s="102"/>
    </row>
    <row r="77" spans="25:32" x14ac:dyDescent="0.25">
      <c r="Y77" s="9"/>
      <c r="Z77"/>
      <c r="AA77" s="89" t="s">
        <v>126</v>
      </c>
      <c r="AB77" s="89"/>
    </row>
    <row r="78" spans="25:32" x14ac:dyDescent="0.25">
      <c r="Y78" s="9"/>
      <c r="Z78"/>
      <c r="AA78" s="90"/>
      <c r="AB78" s="90"/>
    </row>
    <row r="79" spans="25:32" x14ac:dyDescent="0.25">
      <c r="Y79" s="9"/>
      <c r="Z79"/>
      <c r="AA79" s="90"/>
      <c r="AB79" s="90"/>
      <c r="AC79" s="91" t="str">
        <f>$AC$11</f>
        <v/>
      </c>
      <c r="AD79" s="91"/>
      <c r="AE79" s="91"/>
      <c r="AF79" s="91"/>
    </row>
    <row r="80" spans="25:32" x14ac:dyDescent="0.25">
      <c r="Y80" s="9"/>
      <c r="Z80"/>
      <c r="AA80" s="90"/>
      <c r="AB80" s="90"/>
      <c r="AC80" s="91"/>
      <c r="AD80" s="91"/>
      <c r="AE80" s="91"/>
      <c r="AF80" s="91"/>
    </row>
    <row r="81" spans="25:32" x14ac:dyDescent="0.25">
      <c r="Y81" s="9"/>
      <c r="Z81"/>
      <c r="AA81" s="90"/>
      <c r="AB81" s="90"/>
      <c r="AC81" s="91"/>
      <c r="AD81" s="91"/>
      <c r="AE81" s="91"/>
      <c r="AF81" s="91"/>
    </row>
    <row r="82" spans="25:32" x14ac:dyDescent="0.25">
      <c r="Y82" s="9"/>
      <c r="AA82" s="90"/>
      <c r="AB82" s="90"/>
      <c r="AC82" s="91"/>
      <c r="AD82" s="91"/>
      <c r="AE82" s="91"/>
      <c r="AF82" s="91"/>
    </row>
    <row r="83" spans="25:32" x14ac:dyDescent="0.25">
      <c r="Y83" s="9"/>
      <c r="Z83" s="19" t="s">
        <v>123</v>
      </c>
      <c r="AA83" s="20" t="str">
        <f>$AA$15</f>
        <v/>
      </c>
      <c r="AB83"/>
      <c r="AC83" s="91"/>
      <c r="AD83" s="91"/>
      <c r="AE83" s="91"/>
      <c r="AF83" s="91"/>
    </row>
    <row r="84" spans="25:32" x14ac:dyDescent="0.25">
      <c r="Y84" s="9"/>
      <c r="Z84" s="21" t="s">
        <v>112</v>
      </c>
      <c r="AA84" s="22" t="str">
        <f>$AA$16</f>
        <v/>
      </c>
      <c r="AB84"/>
      <c r="AC84" s="91"/>
      <c r="AD84" s="91"/>
      <c r="AE84" s="91"/>
      <c r="AF84" s="91"/>
    </row>
    <row r="85" spans="25:32" x14ac:dyDescent="0.25">
      <c r="Y85" s="9"/>
      <c r="Z85" s="21" t="s">
        <v>84</v>
      </c>
      <c r="AA85" s="23" t="str">
        <f>$AA$17</f>
        <v/>
      </c>
      <c r="AB85"/>
      <c r="AC85" s="91"/>
      <c r="AD85" s="91"/>
      <c r="AE85" s="91"/>
      <c r="AF85" s="91"/>
    </row>
    <row r="86" spans="25:32" x14ac:dyDescent="0.25">
      <c r="Y86" s="9"/>
      <c r="Z86" s="21" t="s">
        <v>98</v>
      </c>
      <c r="AA86" s="24" t="str">
        <f>$AA$18</f>
        <v/>
      </c>
      <c r="AB86"/>
      <c r="AC86" s="91"/>
      <c r="AD86" s="91"/>
      <c r="AE86" s="91"/>
      <c r="AF86" s="91"/>
    </row>
    <row r="87" spans="25:32" x14ac:dyDescent="0.25">
      <c r="Y87" s="9"/>
      <c r="Z87" s="21" t="s">
        <v>81</v>
      </c>
      <c r="AA87" s="42" t="str">
        <f>$AA$19</f>
        <v/>
      </c>
      <c r="AB87"/>
      <c r="AC87" s="91"/>
      <c r="AD87" s="91"/>
      <c r="AE87" s="91"/>
      <c r="AF87" s="91"/>
    </row>
    <row r="88" spans="25:32" x14ac:dyDescent="0.25">
      <c r="Y88" s="9"/>
      <c r="Z88" s="43" t="s">
        <v>143</v>
      </c>
      <c r="AA88" s="44" t="str">
        <f>$AA$20</f>
        <v/>
      </c>
      <c r="AB88"/>
      <c r="AC88" s="91"/>
      <c r="AD88" s="91"/>
      <c r="AE88" s="91"/>
      <c r="AF88" s="91"/>
    </row>
    <row r="89" spans="25:32" x14ac:dyDescent="0.25">
      <c r="Y89" s="9"/>
      <c r="Z89" s="45" t="s">
        <v>87</v>
      </c>
      <c r="AA89" s="46" t="str">
        <f>$AA$21</f>
        <v/>
      </c>
      <c r="AB89"/>
      <c r="AC89" s="91"/>
      <c r="AD89" s="91"/>
      <c r="AE89" s="91"/>
      <c r="AF89" s="91"/>
    </row>
    <row r="90" spans="25:32" x14ac:dyDescent="0.25">
      <c r="Y90" s="9"/>
      <c r="Z90" s="92" t="s">
        <v>127</v>
      </c>
      <c r="AA90" s="94" t="str">
        <f>$AA$22</f>
        <v/>
      </c>
      <c r="AB90"/>
      <c r="AC90" s="91"/>
      <c r="AD90" s="91"/>
      <c r="AE90" s="91"/>
      <c r="AF90" s="91"/>
    </row>
    <row r="91" spans="25:32" x14ac:dyDescent="0.25">
      <c r="Y91" s="9"/>
      <c r="Z91" s="93"/>
      <c r="AA91" s="95"/>
      <c r="AB91"/>
      <c r="AC91" s="91"/>
      <c r="AD91" s="91"/>
      <c r="AE91" s="91"/>
      <c r="AF91" s="91"/>
    </row>
    <row r="92" spans="25:32" x14ac:dyDescent="0.25">
      <c r="Y92" s="9"/>
      <c r="Z92" s="70" t="s">
        <v>128</v>
      </c>
      <c r="AA92" s="97" t="str">
        <f>$AA$24</f>
        <v/>
      </c>
      <c r="AB92"/>
      <c r="AC92" s="91"/>
      <c r="AD92" s="91"/>
      <c r="AE92" s="91"/>
      <c r="AF92" s="91"/>
    </row>
    <row r="93" spans="25:32" x14ac:dyDescent="0.25">
      <c r="Y93" s="9"/>
      <c r="Z93" s="70"/>
      <c r="AA93" s="97"/>
      <c r="AB93" s="38"/>
      <c r="AC93" s="91"/>
      <c r="AD93" s="91"/>
      <c r="AE93" s="91"/>
      <c r="AF93" s="91"/>
    </row>
    <row r="94" spans="25:32" x14ac:dyDescent="0.25">
      <c r="Y94" s="9"/>
      <c r="Z94" s="96"/>
      <c r="AA94" s="98"/>
      <c r="AB94" s="38"/>
      <c r="AC94" s="91"/>
      <c r="AD94" s="91"/>
      <c r="AE94" s="91"/>
      <c r="AF94" s="91"/>
    </row>
    <row r="95" spans="25:32" x14ac:dyDescent="0.25">
      <c r="Y95" s="9"/>
      <c r="AA95" s="5"/>
      <c r="AB95" s="38"/>
      <c r="AC95" s="91"/>
      <c r="AD95" s="91"/>
      <c r="AE95" s="91"/>
      <c r="AF95" s="91"/>
    </row>
    <row r="96" spans="25:32" x14ac:dyDescent="0.25">
      <c r="Y96" s="9"/>
      <c r="Z96" s="87" t="str">
        <f>$Z$28</f>
        <v>Adnotacja
do serii obligacji</v>
      </c>
      <c r="AA96" s="88" t="str">
        <f>$AA$28</f>
        <v/>
      </c>
      <c r="AB96" s="88"/>
      <c r="AC96" s="88"/>
      <c r="AD96" s="88"/>
      <c r="AE96" s="88"/>
      <c r="AF96" s="88"/>
    </row>
    <row r="97" spans="25:32" x14ac:dyDescent="0.25">
      <c r="Y97" s="9"/>
      <c r="Z97" s="87"/>
      <c r="AA97" s="88"/>
      <c r="AB97" s="88"/>
      <c r="AC97" s="88"/>
      <c r="AD97" s="88"/>
      <c r="AE97" s="88"/>
      <c r="AF97" s="88"/>
    </row>
    <row r="98" spans="25:32" x14ac:dyDescent="0.25">
      <c r="Y98" s="9"/>
      <c r="Z98" s="87"/>
      <c r="AA98" s="88"/>
      <c r="AB98" s="88"/>
      <c r="AC98" s="88"/>
      <c r="AD98" s="88"/>
      <c r="AE98" s="88"/>
      <c r="AF98" s="88"/>
    </row>
    <row r="99" spans="25:32" x14ac:dyDescent="0.25">
      <c r="Y99" s="9"/>
      <c r="Z99" s="87"/>
      <c r="AA99" s="88"/>
      <c r="AB99" s="88"/>
      <c r="AC99" s="88"/>
      <c r="AD99" s="88"/>
      <c r="AE99" s="88"/>
      <c r="AF99" s="88"/>
    </row>
    <row r="100" spans="25:32" x14ac:dyDescent="0.25">
      <c r="Y100" s="9"/>
      <c r="Z100" s="87"/>
      <c r="AA100" s="88"/>
      <c r="AB100" s="88"/>
      <c r="AC100" s="88"/>
      <c r="AD100" s="88"/>
      <c r="AE100" s="88"/>
      <c r="AF100" s="88"/>
    </row>
    <row r="101" spans="25:32" x14ac:dyDescent="0.25">
      <c r="Y101" s="9"/>
      <c r="Z101" s="87"/>
      <c r="AA101" s="88"/>
      <c r="AB101" s="88"/>
      <c r="AC101" s="88"/>
      <c r="AD101" s="88"/>
      <c r="AE101" s="88"/>
      <c r="AF101" s="88"/>
    </row>
    <row r="102" spans="25:32" x14ac:dyDescent="0.25">
      <c r="Y102" s="9"/>
      <c r="Z102" s="87"/>
      <c r="AA102" s="88"/>
      <c r="AB102" s="88"/>
      <c r="AC102" s="88"/>
      <c r="AD102" s="88"/>
      <c r="AE102" s="88"/>
      <c r="AF102" s="88"/>
    </row>
    <row r="103" spans="25:32" x14ac:dyDescent="0.25">
      <c r="Y103" s="9"/>
      <c r="Z103" s="49"/>
      <c r="AA103" s="50"/>
      <c r="AB103" s="50"/>
      <c r="AC103" s="51"/>
      <c r="AD103" s="51"/>
      <c r="AE103" s="51"/>
      <c r="AF103" s="51"/>
    </row>
    <row r="104" spans="25:32" x14ac:dyDescent="0.25">
      <c r="Y104" s="9"/>
      <c r="Z104"/>
      <c r="AA104" s="17" t="s">
        <v>124</v>
      </c>
      <c r="AB104" s="16" t="s">
        <v>125</v>
      </c>
    </row>
    <row r="105" spans="25:32" x14ac:dyDescent="0.25">
      <c r="Y105" s="9"/>
      <c r="Z105"/>
      <c r="AA105" s="10" t="str">
        <f>$AA$3</f>
        <v/>
      </c>
      <c r="AB105" s="11" t="str">
        <f>$AB$3</f>
        <v/>
      </c>
    </row>
    <row r="106" spans="25:32" x14ac:dyDescent="0.25">
      <c r="Y106" s="9"/>
      <c r="Z106"/>
      <c r="AA106" s="12" t="str">
        <f>$AA$4</f>
        <v/>
      </c>
      <c r="AB106" s="13" t="str">
        <f>$AB$4</f>
        <v/>
      </c>
    </row>
    <row r="107" spans="25:32" x14ac:dyDescent="0.25">
      <c r="Y107" s="9"/>
      <c r="Z107"/>
      <c r="AA107" s="14" t="str">
        <f ca="1">$AA$5</f>
        <v/>
      </c>
      <c r="AB107" s="15" t="str">
        <f ca="1">$AB$5</f>
        <v/>
      </c>
    </row>
    <row r="108" spans="25:32" x14ac:dyDescent="0.25">
      <c r="Y108" s="9"/>
      <c r="Z108"/>
      <c r="AA108" s="99" t="str">
        <f>$AA$6</f>
        <v/>
      </c>
      <c r="AB108" s="100"/>
    </row>
    <row r="109" spans="25:32" x14ac:dyDescent="0.25">
      <c r="Y109" s="9"/>
      <c r="Z109"/>
      <c r="AA109" s="99" t="str">
        <f ca="1">$AA$7</f>
        <v/>
      </c>
      <c r="AB109" s="100"/>
    </row>
    <row r="110" spans="25:32" x14ac:dyDescent="0.25">
      <c r="Y110" s="9"/>
      <c r="Z110"/>
      <c r="AA110" s="101" t="str">
        <f>$AA$8</f>
        <v/>
      </c>
      <c r="AB110" s="102"/>
    </row>
    <row r="111" spans="25:32" x14ac:dyDescent="0.25">
      <c r="Y111" s="9"/>
      <c r="Z111"/>
      <c r="AA111" s="89" t="s">
        <v>126</v>
      </c>
      <c r="AB111" s="89"/>
    </row>
    <row r="112" spans="25:32" x14ac:dyDescent="0.25">
      <c r="Y112" s="9"/>
      <c r="Z112"/>
      <c r="AA112" s="90"/>
      <c r="AB112" s="90"/>
    </row>
    <row r="113" spans="25:32" x14ac:dyDescent="0.25">
      <c r="Y113" s="9"/>
      <c r="Z113"/>
      <c r="AA113" s="90"/>
      <c r="AB113" s="90"/>
      <c r="AC113" s="91" t="str">
        <f>$AC$11</f>
        <v/>
      </c>
      <c r="AD113" s="91"/>
      <c r="AE113" s="91"/>
      <c r="AF113" s="91"/>
    </row>
    <row r="114" spans="25:32" x14ac:dyDescent="0.25">
      <c r="Y114" s="9"/>
      <c r="Z114"/>
      <c r="AA114" s="90"/>
      <c r="AB114" s="90"/>
      <c r="AC114" s="91"/>
      <c r="AD114" s="91"/>
      <c r="AE114" s="91"/>
      <c r="AF114" s="91"/>
    </row>
    <row r="115" spans="25:32" x14ac:dyDescent="0.25">
      <c r="Y115" s="9"/>
      <c r="Z115"/>
      <c r="AA115" s="90"/>
      <c r="AB115" s="90"/>
      <c r="AC115" s="91"/>
      <c r="AD115" s="91"/>
      <c r="AE115" s="91"/>
      <c r="AF115" s="91"/>
    </row>
    <row r="116" spans="25:32" x14ac:dyDescent="0.25">
      <c r="Y116" s="9"/>
      <c r="AA116" s="90"/>
      <c r="AB116" s="90"/>
      <c r="AC116" s="91"/>
      <c r="AD116" s="91"/>
      <c r="AE116" s="91"/>
      <c r="AF116" s="91"/>
    </row>
    <row r="117" spans="25:32" x14ac:dyDescent="0.25">
      <c r="Y117" s="9"/>
      <c r="Z117" s="19" t="s">
        <v>123</v>
      </c>
      <c r="AA117" s="20" t="str">
        <f>$AA$15</f>
        <v/>
      </c>
      <c r="AB117"/>
      <c r="AC117" s="91"/>
      <c r="AD117" s="91"/>
      <c r="AE117" s="91"/>
      <c r="AF117" s="91"/>
    </row>
    <row r="118" spans="25:32" x14ac:dyDescent="0.25">
      <c r="Y118" s="9"/>
      <c r="Z118" s="21" t="s">
        <v>112</v>
      </c>
      <c r="AA118" s="22" t="str">
        <f>$AA$16</f>
        <v/>
      </c>
      <c r="AB118"/>
      <c r="AC118" s="91"/>
      <c r="AD118" s="91"/>
      <c r="AE118" s="91"/>
      <c r="AF118" s="91"/>
    </row>
    <row r="119" spans="25:32" x14ac:dyDescent="0.25">
      <c r="Y119" s="9"/>
      <c r="Z119" s="21" t="s">
        <v>84</v>
      </c>
      <c r="AA119" s="23" t="str">
        <f>$AA$17</f>
        <v/>
      </c>
      <c r="AB119"/>
      <c r="AC119" s="91"/>
      <c r="AD119" s="91"/>
      <c r="AE119" s="91"/>
      <c r="AF119" s="91"/>
    </row>
    <row r="120" spans="25:32" x14ac:dyDescent="0.25">
      <c r="Y120" s="9"/>
      <c r="Z120" s="21" t="s">
        <v>98</v>
      </c>
      <c r="AA120" s="24" t="str">
        <f>$AA$18</f>
        <v/>
      </c>
      <c r="AB120"/>
      <c r="AC120" s="91"/>
      <c r="AD120" s="91"/>
      <c r="AE120" s="91"/>
      <c r="AF120" s="91"/>
    </row>
    <row r="121" spans="25:32" x14ac:dyDescent="0.25">
      <c r="Y121" s="9"/>
      <c r="Z121" s="21" t="s">
        <v>81</v>
      </c>
      <c r="AA121" s="42" t="str">
        <f>$AA$19</f>
        <v/>
      </c>
      <c r="AB121"/>
      <c r="AC121" s="91"/>
      <c r="AD121" s="91"/>
      <c r="AE121" s="91"/>
      <c r="AF121" s="91"/>
    </row>
    <row r="122" spans="25:32" x14ac:dyDescent="0.25">
      <c r="Y122" s="9"/>
      <c r="Z122" s="43" t="s">
        <v>143</v>
      </c>
      <c r="AA122" s="44" t="str">
        <f>$AA$20</f>
        <v/>
      </c>
      <c r="AB122"/>
      <c r="AC122" s="91"/>
      <c r="AD122" s="91"/>
      <c r="AE122" s="91"/>
      <c r="AF122" s="91"/>
    </row>
    <row r="123" spans="25:32" x14ac:dyDescent="0.25">
      <c r="Y123" s="9"/>
      <c r="Z123" s="45" t="s">
        <v>87</v>
      </c>
      <c r="AA123" s="46" t="str">
        <f>$AA$21</f>
        <v/>
      </c>
      <c r="AB123"/>
      <c r="AC123" s="91"/>
      <c r="AD123" s="91"/>
      <c r="AE123" s="91"/>
      <c r="AF123" s="91"/>
    </row>
    <row r="124" spans="25:32" x14ac:dyDescent="0.25">
      <c r="Y124" s="9"/>
      <c r="Z124" s="92" t="s">
        <v>127</v>
      </c>
      <c r="AA124" s="94" t="str">
        <f>$AA$22</f>
        <v/>
      </c>
      <c r="AB124"/>
      <c r="AC124" s="91"/>
      <c r="AD124" s="91"/>
      <c r="AE124" s="91"/>
      <c r="AF124" s="91"/>
    </row>
    <row r="125" spans="25:32" x14ac:dyDescent="0.25">
      <c r="Y125" s="9"/>
      <c r="Z125" s="93"/>
      <c r="AA125" s="95"/>
      <c r="AB125"/>
      <c r="AC125" s="91"/>
      <c r="AD125" s="91"/>
      <c r="AE125" s="91"/>
      <c r="AF125" s="91"/>
    </row>
    <row r="126" spans="25:32" x14ac:dyDescent="0.25">
      <c r="Y126" s="9"/>
      <c r="Z126" s="70" t="s">
        <v>128</v>
      </c>
      <c r="AA126" s="97" t="str">
        <f>$AA$24</f>
        <v/>
      </c>
      <c r="AB126"/>
      <c r="AC126" s="91"/>
      <c r="AD126" s="91"/>
      <c r="AE126" s="91"/>
      <c r="AF126" s="91"/>
    </row>
    <row r="127" spans="25:32" x14ac:dyDescent="0.25">
      <c r="Y127" s="9"/>
      <c r="Z127" s="70"/>
      <c r="AA127" s="97"/>
      <c r="AB127" s="38"/>
      <c r="AC127" s="91"/>
      <c r="AD127" s="91"/>
      <c r="AE127" s="91"/>
      <c r="AF127" s="91"/>
    </row>
    <row r="128" spans="25:32" x14ac:dyDescent="0.25">
      <c r="Y128" s="9"/>
      <c r="Z128" s="96"/>
      <c r="AA128" s="98"/>
      <c r="AB128" s="38"/>
      <c r="AC128" s="91"/>
      <c r="AD128" s="91"/>
      <c r="AE128" s="91"/>
      <c r="AF128" s="91"/>
    </row>
    <row r="129" spans="25:32" x14ac:dyDescent="0.25">
      <c r="Y129" s="9"/>
      <c r="AA129" s="5"/>
      <c r="AB129" s="38"/>
      <c r="AC129" s="91"/>
      <c r="AD129" s="91"/>
      <c r="AE129" s="91"/>
      <c r="AF129" s="91"/>
    </row>
    <row r="130" spans="25:32" x14ac:dyDescent="0.25">
      <c r="Y130" s="9"/>
      <c r="Z130" s="87" t="str">
        <f>$Z$28</f>
        <v>Adnotacja
do serii obligacji</v>
      </c>
      <c r="AA130" s="88" t="str">
        <f>$AA$28</f>
        <v/>
      </c>
      <c r="AB130" s="88"/>
      <c r="AC130" s="88"/>
      <c r="AD130" s="88"/>
      <c r="AE130" s="88"/>
      <c r="AF130" s="88"/>
    </row>
    <row r="131" spans="25:32" x14ac:dyDescent="0.25">
      <c r="Y131" s="9"/>
      <c r="Z131" s="87"/>
      <c r="AA131" s="88"/>
      <c r="AB131" s="88"/>
      <c r="AC131" s="88"/>
      <c r="AD131" s="88"/>
      <c r="AE131" s="88"/>
      <c r="AF131" s="88"/>
    </row>
    <row r="132" spans="25:32" x14ac:dyDescent="0.25">
      <c r="Y132" s="9"/>
      <c r="Z132" s="87"/>
      <c r="AA132" s="88"/>
      <c r="AB132" s="88"/>
      <c r="AC132" s="88"/>
      <c r="AD132" s="88"/>
      <c r="AE132" s="88"/>
      <c r="AF132" s="88"/>
    </row>
    <row r="133" spans="25:32" x14ac:dyDescent="0.25">
      <c r="Y133" s="9"/>
      <c r="Z133" s="87"/>
      <c r="AA133" s="88"/>
      <c r="AB133" s="88"/>
      <c r="AC133" s="88"/>
      <c r="AD133" s="88"/>
      <c r="AE133" s="88"/>
      <c r="AF133" s="88"/>
    </row>
    <row r="134" spans="25:32" x14ac:dyDescent="0.25">
      <c r="Y134" s="9"/>
      <c r="Z134" s="87"/>
      <c r="AA134" s="88"/>
      <c r="AB134" s="88"/>
      <c r="AC134" s="88"/>
      <c r="AD134" s="88"/>
      <c r="AE134" s="88"/>
      <c r="AF134" s="88"/>
    </row>
    <row r="135" spans="25:32" x14ac:dyDescent="0.25">
      <c r="Y135" s="9"/>
      <c r="Z135" s="87"/>
      <c r="AA135" s="88"/>
      <c r="AB135" s="88"/>
      <c r="AC135" s="88"/>
      <c r="AD135" s="88"/>
      <c r="AE135" s="88"/>
      <c r="AF135" s="88"/>
    </row>
    <row r="136" spans="25:32" x14ac:dyDescent="0.25">
      <c r="Y136" s="9"/>
      <c r="Z136" s="87"/>
      <c r="AA136" s="88"/>
      <c r="AB136" s="88"/>
      <c r="AC136" s="88"/>
      <c r="AD136" s="88"/>
      <c r="AE136" s="88"/>
      <c r="AF136" s="88"/>
    </row>
    <row r="137" spans="25:32" x14ac:dyDescent="0.25">
      <c r="Y137" s="9"/>
      <c r="Z137" s="49"/>
      <c r="AA137" s="50"/>
      <c r="AB137" s="50"/>
      <c r="AC137" s="51"/>
      <c r="AD137" s="51"/>
      <c r="AE137" s="51"/>
      <c r="AF137" s="51"/>
    </row>
    <row r="138" spans="25:32" x14ac:dyDescent="0.25">
      <c r="Y138" s="9"/>
      <c r="Z138"/>
      <c r="AA138" s="17" t="s">
        <v>124</v>
      </c>
      <c r="AB138" s="16" t="s">
        <v>125</v>
      </c>
    </row>
    <row r="139" spans="25:32" x14ac:dyDescent="0.25">
      <c r="Y139" s="9"/>
      <c r="Z139"/>
      <c r="AA139" s="10" t="str">
        <f>$AA$3</f>
        <v/>
      </c>
      <c r="AB139" s="11" t="str">
        <f>$AB$3</f>
        <v/>
      </c>
    </row>
    <row r="140" spans="25:32" x14ac:dyDescent="0.25">
      <c r="Y140" s="9"/>
      <c r="Z140"/>
      <c r="AA140" s="12" t="str">
        <f>$AA$4</f>
        <v/>
      </c>
      <c r="AB140" s="13" t="str">
        <f>$AB$4</f>
        <v/>
      </c>
    </row>
    <row r="141" spans="25:32" x14ac:dyDescent="0.25">
      <c r="Y141" s="9"/>
      <c r="Z141"/>
      <c r="AA141" s="14" t="str">
        <f ca="1">$AA$5</f>
        <v/>
      </c>
      <c r="AB141" s="15" t="str">
        <f ca="1">$AB$5</f>
        <v/>
      </c>
    </row>
    <row r="142" spans="25:32" x14ac:dyDescent="0.25">
      <c r="Y142" s="9"/>
      <c r="Z142"/>
      <c r="AA142" s="99" t="str">
        <f>$AA$6</f>
        <v/>
      </c>
      <c r="AB142" s="100"/>
    </row>
    <row r="143" spans="25:32" x14ac:dyDescent="0.25">
      <c r="Y143" s="9"/>
      <c r="Z143"/>
      <c r="AA143" s="99" t="str">
        <f ca="1">$AA$7</f>
        <v/>
      </c>
      <c r="AB143" s="100"/>
    </row>
    <row r="144" spans="25:32" x14ac:dyDescent="0.25">
      <c r="Y144" s="9"/>
      <c r="Z144"/>
      <c r="AA144" s="101" t="str">
        <f>$AA$8</f>
        <v/>
      </c>
      <c r="AB144" s="102"/>
    </row>
    <row r="145" spans="25:32" x14ac:dyDescent="0.25">
      <c r="Y145" s="9"/>
      <c r="Z145"/>
      <c r="AA145" s="89" t="s">
        <v>126</v>
      </c>
      <c r="AB145" s="89"/>
    </row>
    <row r="146" spans="25:32" x14ac:dyDescent="0.25">
      <c r="Y146" s="9"/>
      <c r="Z146"/>
      <c r="AA146" s="90"/>
      <c r="AB146" s="90"/>
    </row>
    <row r="147" spans="25:32" x14ac:dyDescent="0.25">
      <c r="Y147" s="9"/>
      <c r="Z147"/>
      <c r="AA147" s="90"/>
      <c r="AB147" s="90"/>
      <c r="AC147" s="91" t="str">
        <f>$AC$11</f>
        <v/>
      </c>
      <c r="AD147" s="91"/>
      <c r="AE147" s="91"/>
      <c r="AF147" s="91"/>
    </row>
    <row r="148" spans="25:32" x14ac:dyDescent="0.25">
      <c r="Y148" s="9"/>
      <c r="Z148"/>
      <c r="AA148" s="90"/>
      <c r="AB148" s="90"/>
      <c r="AC148" s="91"/>
      <c r="AD148" s="91"/>
      <c r="AE148" s="91"/>
      <c r="AF148" s="91"/>
    </row>
    <row r="149" spans="25:32" x14ac:dyDescent="0.25">
      <c r="Y149" s="9"/>
      <c r="Z149"/>
      <c r="AA149" s="90"/>
      <c r="AB149" s="90"/>
      <c r="AC149" s="91"/>
      <c r="AD149" s="91"/>
      <c r="AE149" s="91"/>
      <c r="AF149" s="91"/>
    </row>
    <row r="150" spans="25:32" x14ac:dyDescent="0.25">
      <c r="Y150" s="9"/>
      <c r="AA150" s="90"/>
      <c r="AB150" s="90"/>
      <c r="AC150" s="91"/>
      <c r="AD150" s="91"/>
      <c r="AE150" s="91"/>
      <c r="AF150" s="91"/>
    </row>
    <row r="151" spans="25:32" x14ac:dyDescent="0.25">
      <c r="Y151" s="9"/>
      <c r="Z151" s="19" t="s">
        <v>123</v>
      </c>
      <c r="AA151" s="20" t="str">
        <f>$AA$15</f>
        <v/>
      </c>
      <c r="AB151"/>
      <c r="AC151" s="91"/>
      <c r="AD151" s="91"/>
      <c r="AE151" s="91"/>
      <c r="AF151" s="91"/>
    </row>
    <row r="152" spans="25:32" x14ac:dyDescent="0.25">
      <c r="Y152" s="9"/>
      <c r="Z152" s="21" t="s">
        <v>112</v>
      </c>
      <c r="AA152" s="22" t="str">
        <f>$AA$16</f>
        <v/>
      </c>
      <c r="AB152"/>
      <c r="AC152" s="91"/>
      <c r="AD152" s="91"/>
      <c r="AE152" s="91"/>
      <c r="AF152" s="91"/>
    </row>
    <row r="153" spans="25:32" x14ac:dyDescent="0.25">
      <c r="Y153" s="9"/>
      <c r="Z153" s="21" t="s">
        <v>84</v>
      </c>
      <c r="AA153" s="23" t="str">
        <f>$AA$17</f>
        <v/>
      </c>
      <c r="AB153"/>
      <c r="AC153" s="91"/>
      <c r="AD153" s="91"/>
      <c r="AE153" s="91"/>
      <c r="AF153" s="91"/>
    </row>
    <row r="154" spans="25:32" x14ac:dyDescent="0.25">
      <c r="Y154" s="9"/>
      <c r="Z154" s="21" t="s">
        <v>98</v>
      </c>
      <c r="AA154" s="24" t="str">
        <f>$AA$18</f>
        <v/>
      </c>
      <c r="AB154"/>
      <c r="AC154" s="91"/>
      <c r="AD154" s="91"/>
      <c r="AE154" s="91"/>
      <c r="AF154" s="91"/>
    </row>
    <row r="155" spans="25:32" x14ac:dyDescent="0.25">
      <c r="Y155" s="9"/>
      <c r="Z155" s="21" t="s">
        <v>81</v>
      </c>
      <c r="AA155" s="42" t="str">
        <f>$AA$19</f>
        <v/>
      </c>
      <c r="AB155"/>
      <c r="AC155" s="91"/>
      <c r="AD155" s="91"/>
      <c r="AE155" s="91"/>
      <c r="AF155" s="91"/>
    </row>
    <row r="156" spans="25:32" x14ac:dyDescent="0.25">
      <c r="Y156" s="9"/>
      <c r="Z156" s="43" t="s">
        <v>143</v>
      </c>
      <c r="AA156" s="44" t="str">
        <f>$AA$20</f>
        <v/>
      </c>
      <c r="AB156"/>
      <c r="AC156" s="91"/>
      <c r="AD156" s="91"/>
      <c r="AE156" s="91"/>
      <c r="AF156" s="91"/>
    </row>
    <row r="157" spans="25:32" x14ac:dyDescent="0.25">
      <c r="Y157" s="9"/>
      <c r="Z157" s="45" t="s">
        <v>87</v>
      </c>
      <c r="AA157" s="46" t="str">
        <f>$AA$21</f>
        <v/>
      </c>
      <c r="AB157"/>
      <c r="AC157" s="91"/>
      <c r="AD157" s="91"/>
      <c r="AE157" s="91"/>
      <c r="AF157" s="91"/>
    </row>
    <row r="158" spans="25:32" x14ac:dyDescent="0.25">
      <c r="Y158" s="9"/>
      <c r="Z158" s="92" t="s">
        <v>127</v>
      </c>
      <c r="AA158" s="94" t="str">
        <f>$AA$22</f>
        <v/>
      </c>
      <c r="AB158"/>
      <c r="AC158" s="91"/>
      <c r="AD158" s="91"/>
      <c r="AE158" s="91"/>
      <c r="AF158" s="91"/>
    </row>
    <row r="159" spans="25:32" x14ac:dyDescent="0.25">
      <c r="Y159" s="9"/>
      <c r="Z159" s="93"/>
      <c r="AA159" s="95"/>
      <c r="AB159"/>
      <c r="AC159" s="91"/>
      <c r="AD159" s="91"/>
      <c r="AE159" s="91"/>
      <c r="AF159" s="91"/>
    </row>
    <row r="160" spans="25:32" x14ac:dyDescent="0.25">
      <c r="Y160" s="9"/>
      <c r="Z160" s="70" t="s">
        <v>128</v>
      </c>
      <c r="AA160" s="97" t="str">
        <f>$AA$24</f>
        <v/>
      </c>
      <c r="AB160"/>
      <c r="AC160" s="91"/>
      <c r="AD160" s="91"/>
      <c r="AE160" s="91"/>
      <c r="AF160" s="91"/>
    </row>
    <row r="161" spans="25:32" x14ac:dyDescent="0.25">
      <c r="Y161" s="9"/>
      <c r="Z161" s="70"/>
      <c r="AA161" s="97"/>
      <c r="AB161" s="38"/>
      <c r="AC161" s="91"/>
      <c r="AD161" s="91"/>
      <c r="AE161" s="91"/>
      <c r="AF161" s="91"/>
    </row>
    <row r="162" spans="25:32" x14ac:dyDescent="0.25">
      <c r="Y162" s="9"/>
      <c r="Z162" s="96"/>
      <c r="AA162" s="98"/>
      <c r="AB162" s="38"/>
      <c r="AC162" s="91"/>
      <c r="AD162" s="91"/>
      <c r="AE162" s="91"/>
      <c r="AF162" s="91"/>
    </row>
    <row r="163" spans="25:32" x14ac:dyDescent="0.25">
      <c r="Y163" s="9"/>
      <c r="AA163" s="5"/>
      <c r="AB163" s="38"/>
      <c r="AC163" s="91"/>
      <c r="AD163" s="91"/>
      <c r="AE163" s="91"/>
      <c r="AF163" s="91"/>
    </row>
    <row r="164" spans="25:32" x14ac:dyDescent="0.25">
      <c r="Y164" s="9"/>
      <c r="Z164" s="87" t="str">
        <f>$Z$28</f>
        <v>Adnotacja
do serii obligacji</v>
      </c>
      <c r="AA164" s="88" t="str">
        <f>$AA$28</f>
        <v/>
      </c>
      <c r="AB164" s="88"/>
      <c r="AC164" s="88"/>
      <c r="AD164" s="88"/>
      <c r="AE164" s="88"/>
      <c r="AF164" s="88"/>
    </row>
    <row r="165" spans="25:32" x14ac:dyDescent="0.25">
      <c r="Y165" s="9"/>
      <c r="Z165" s="87"/>
      <c r="AA165" s="88"/>
      <c r="AB165" s="88"/>
      <c r="AC165" s="88"/>
      <c r="AD165" s="88"/>
      <c r="AE165" s="88"/>
      <c r="AF165" s="88"/>
    </row>
    <row r="166" spans="25:32" x14ac:dyDescent="0.25">
      <c r="Y166" s="9"/>
      <c r="Z166" s="87"/>
      <c r="AA166" s="88"/>
      <c r="AB166" s="88"/>
      <c r="AC166" s="88"/>
      <c r="AD166" s="88"/>
      <c r="AE166" s="88"/>
      <c r="AF166" s="88"/>
    </row>
    <row r="167" spans="25:32" x14ac:dyDescent="0.25">
      <c r="Y167" s="9"/>
      <c r="Z167" s="87"/>
      <c r="AA167" s="88"/>
      <c r="AB167" s="88"/>
      <c r="AC167" s="88"/>
      <c r="AD167" s="88"/>
      <c r="AE167" s="88"/>
      <c r="AF167" s="88"/>
    </row>
    <row r="168" spans="25:32" x14ac:dyDescent="0.25">
      <c r="Y168" s="9"/>
      <c r="Z168" s="87"/>
      <c r="AA168" s="88"/>
      <c r="AB168" s="88"/>
      <c r="AC168" s="88"/>
      <c r="AD168" s="88"/>
      <c r="AE168" s="88"/>
      <c r="AF168" s="88"/>
    </row>
    <row r="169" spans="25:32" x14ac:dyDescent="0.25">
      <c r="Y169" s="9"/>
      <c r="Z169" s="87"/>
      <c r="AA169" s="88"/>
      <c r="AB169" s="88"/>
      <c r="AC169" s="88"/>
      <c r="AD169" s="88"/>
      <c r="AE169" s="88"/>
      <c r="AF169" s="88"/>
    </row>
    <row r="170" spans="25:32" x14ac:dyDescent="0.25">
      <c r="Y170" s="9"/>
      <c r="Z170" s="87"/>
      <c r="AA170" s="88"/>
      <c r="AB170" s="88"/>
      <c r="AC170" s="88"/>
      <c r="AD170" s="88"/>
      <c r="AE170" s="88"/>
      <c r="AF170" s="88"/>
    </row>
    <row r="171" spans="25:32" x14ac:dyDescent="0.25">
      <c r="Y171" s="9"/>
      <c r="Z171" s="49"/>
      <c r="AA171" s="50"/>
      <c r="AB171" s="50"/>
      <c r="AC171" s="51"/>
      <c r="AD171" s="51"/>
      <c r="AE171" s="51"/>
      <c r="AF171" s="51"/>
    </row>
    <row r="172" spans="25:32" x14ac:dyDescent="0.25">
      <c r="Y172" s="9"/>
      <c r="Z172"/>
      <c r="AA172" s="17" t="s">
        <v>124</v>
      </c>
      <c r="AB172" s="16" t="s">
        <v>125</v>
      </c>
    </row>
    <row r="173" spans="25:32" x14ac:dyDescent="0.25">
      <c r="Y173" s="9"/>
      <c r="Z173"/>
      <c r="AA173" s="10" t="str">
        <f>$AA$3</f>
        <v/>
      </c>
      <c r="AB173" s="11" t="str">
        <f>$AB$3</f>
        <v/>
      </c>
    </row>
    <row r="174" spans="25:32" x14ac:dyDescent="0.25">
      <c r="Y174" s="9"/>
      <c r="Z174"/>
      <c r="AA174" s="12" t="str">
        <f>$AA$4</f>
        <v/>
      </c>
      <c r="AB174" s="13" t="str">
        <f>$AB$4</f>
        <v/>
      </c>
    </row>
    <row r="175" spans="25:32" x14ac:dyDescent="0.25">
      <c r="Y175" s="9"/>
      <c r="Z175"/>
      <c r="AA175" s="14" t="str">
        <f ca="1">$AA$5</f>
        <v/>
      </c>
      <c r="AB175" s="15" t="str">
        <f ca="1">$AB$5</f>
        <v/>
      </c>
    </row>
    <row r="176" spans="25:32" x14ac:dyDescent="0.25">
      <c r="Y176" s="9"/>
      <c r="Z176"/>
      <c r="AA176" s="99" t="str">
        <f>$AA$6</f>
        <v/>
      </c>
      <c r="AB176" s="100"/>
    </row>
    <row r="177" spans="25:32" x14ac:dyDescent="0.25">
      <c r="Y177" s="9"/>
      <c r="Z177"/>
      <c r="AA177" s="99" t="str">
        <f ca="1">$AA$7</f>
        <v/>
      </c>
      <c r="AB177" s="100"/>
    </row>
    <row r="178" spans="25:32" x14ac:dyDescent="0.25">
      <c r="Y178" s="9"/>
      <c r="Z178"/>
      <c r="AA178" s="101" t="str">
        <f>$AA$8</f>
        <v/>
      </c>
      <c r="AB178" s="102"/>
    </row>
    <row r="179" spans="25:32" x14ac:dyDescent="0.25">
      <c r="Y179" s="9"/>
      <c r="Z179"/>
      <c r="AA179" s="89" t="s">
        <v>126</v>
      </c>
      <c r="AB179" s="89"/>
    </row>
    <row r="180" spans="25:32" x14ac:dyDescent="0.25">
      <c r="Y180" s="9"/>
      <c r="Z180"/>
      <c r="AA180" s="90"/>
      <c r="AB180" s="90"/>
    </row>
    <row r="181" spans="25:32" x14ac:dyDescent="0.25">
      <c r="Y181" s="9"/>
      <c r="Z181"/>
      <c r="AA181" s="90"/>
      <c r="AB181" s="90"/>
      <c r="AC181" s="91" t="str">
        <f>$AC$11</f>
        <v/>
      </c>
      <c r="AD181" s="91"/>
      <c r="AE181" s="91"/>
      <c r="AF181" s="91"/>
    </row>
    <row r="182" spans="25:32" x14ac:dyDescent="0.25">
      <c r="Y182" s="9"/>
      <c r="Z182"/>
      <c r="AA182" s="90"/>
      <c r="AB182" s="90"/>
      <c r="AC182" s="91"/>
      <c r="AD182" s="91"/>
      <c r="AE182" s="91"/>
      <c r="AF182" s="91"/>
    </row>
    <row r="183" spans="25:32" x14ac:dyDescent="0.25">
      <c r="Y183" s="9"/>
      <c r="Z183"/>
      <c r="AA183" s="90"/>
      <c r="AB183" s="90"/>
      <c r="AC183" s="91"/>
      <c r="AD183" s="91"/>
      <c r="AE183" s="91"/>
      <c r="AF183" s="91"/>
    </row>
    <row r="184" spans="25:32" x14ac:dyDescent="0.25">
      <c r="Y184" s="9"/>
      <c r="AA184" s="90"/>
      <c r="AB184" s="90"/>
      <c r="AC184" s="91"/>
      <c r="AD184" s="91"/>
      <c r="AE184" s="91"/>
      <c r="AF184" s="91"/>
    </row>
    <row r="185" spans="25:32" x14ac:dyDescent="0.25">
      <c r="Y185" s="9"/>
      <c r="Z185" s="19" t="s">
        <v>123</v>
      </c>
      <c r="AA185" s="20" t="str">
        <f>$AA$15</f>
        <v/>
      </c>
      <c r="AB185"/>
      <c r="AC185" s="91"/>
      <c r="AD185" s="91"/>
      <c r="AE185" s="91"/>
      <c r="AF185" s="91"/>
    </row>
    <row r="186" spans="25:32" x14ac:dyDescent="0.25">
      <c r="Y186" s="9"/>
      <c r="Z186" s="21" t="s">
        <v>112</v>
      </c>
      <c r="AA186" s="22" t="str">
        <f>$AA$16</f>
        <v/>
      </c>
      <c r="AB186"/>
      <c r="AC186" s="91"/>
      <c r="AD186" s="91"/>
      <c r="AE186" s="91"/>
      <c r="AF186" s="91"/>
    </row>
    <row r="187" spans="25:32" x14ac:dyDescent="0.25">
      <c r="Y187" s="9"/>
      <c r="Z187" s="21" t="s">
        <v>84</v>
      </c>
      <c r="AA187" s="23" t="str">
        <f>$AA$17</f>
        <v/>
      </c>
      <c r="AB187"/>
      <c r="AC187" s="91"/>
      <c r="AD187" s="91"/>
      <c r="AE187" s="91"/>
      <c r="AF187" s="91"/>
    </row>
    <row r="188" spans="25:32" x14ac:dyDescent="0.25">
      <c r="Y188" s="9"/>
      <c r="Z188" s="21" t="s">
        <v>98</v>
      </c>
      <c r="AA188" s="24" t="str">
        <f>$AA$18</f>
        <v/>
      </c>
      <c r="AB188"/>
      <c r="AC188" s="91"/>
      <c r="AD188" s="91"/>
      <c r="AE188" s="91"/>
      <c r="AF188" s="91"/>
    </row>
    <row r="189" spans="25:32" x14ac:dyDescent="0.25">
      <c r="Y189" s="9"/>
      <c r="Z189" s="21" t="s">
        <v>81</v>
      </c>
      <c r="AA189" s="42" t="str">
        <f>$AA$19</f>
        <v/>
      </c>
      <c r="AB189"/>
      <c r="AC189" s="91"/>
      <c r="AD189" s="91"/>
      <c r="AE189" s="91"/>
      <c r="AF189" s="91"/>
    </row>
    <row r="190" spans="25:32" x14ac:dyDescent="0.25">
      <c r="Y190" s="9"/>
      <c r="Z190" s="43" t="s">
        <v>143</v>
      </c>
      <c r="AA190" s="44" t="str">
        <f>$AA$20</f>
        <v/>
      </c>
      <c r="AB190"/>
      <c r="AC190" s="91"/>
      <c r="AD190" s="91"/>
      <c r="AE190" s="91"/>
      <c r="AF190" s="91"/>
    </row>
    <row r="191" spans="25:32" x14ac:dyDescent="0.25">
      <c r="Y191" s="9"/>
      <c r="Z191" s="45" t="s">
        <v>87</v>
      </c>
      <c r="AA191" s="46" t="str">
        <f>$AA$21</f>
        <v/>
      </c>
      <c r="AB191"/>
      <c r="AC191" s="91"/>
      <c r="AD191" s="91"/>
      <c r="AE191" s="91"/>
      <c r="AF191" s="91"/>
    </row>
    <row r="192" spans="25:32" x14ac:dyDescent="0.25">
      <c r="Y192" s="9"/>
      <c r="Z192" s="92" t="s">
        <v>127</v>
      </c>
      <c r="AA192" s="94" t="str">
        <f>$AA$22</f>
        <v/>
      </c>
      <c r="AB192"/>
      <c r="AC192" s="91"/>
      <c r="AD192" s="91"/>
      <c r="AE192" s="91"/>
      <c r="AF192" s="91"/>
    </row>
    <row r="193" spans="25:32" x14ac:dyDescent="0.25">
      <c r="Y193" s="9"/>
      <c r="Z193" s="93"/>
      <c r="AA193" s="95"/>
      <c r="AB193"/>
      <c r="AC193" s="91"/>
      <c r="AD193" s="91"/>
      <c r="AE193" s="91"/>
      <c r="AF193" s="91"/>
    </row>
    <row r="194" spans="25:32" x14ac:dyDescent="0.25">
      <c r="Y194" s="9"/>
      <c r="Z194" s="70" t="s">
        <v>128</v>
      </c>
      <c r="AA194" s="97" t="str">
        <f>$AA$24</f>
        <v/>
      </c>
      <c r="AB194"/>
      <c r="AC194" s="91"/>
      <c r="AD194" s="91"/>
      <c r="AE194" s="91"/>
      <c r="AF194" s="91"/>
    </row>
    <row r="195" spans="25:32" x14ac:dyDescent="0.25">
      <c r="Y195" s="9"/>
      <c r="Z195" s="70"/>
      <c r="AA195" s="97"/>
      <c r="AB195" s="38"/>
      <c r="AC195" s="91"/>
      <c r="AD195" s="91"/>
      <c r="AE195" s="91"/>
      <c r="AF195" s="91"/>
    </row>
    <row r="196" spans="25:32" x14ac:dyDescent="0.25">
      <c r="Y196" s="9"/>
      <c r="Z196" s="96"/>
      <c r="AA196" s="98"/>
      <c r="AB196" s="38"/>
      <c r="AC196" s="91"/>
      <c r="AD196" s="91"/>
      <c r="AE196" s="91"/>
      <c r="AF196" s="91"/>
    </row>
    <row r="197" spans="25:32" x14ac:dyDescent="0.25">
      <c r="Y197" s="9"/>
      <c r="AA197" s="5"/>
      <c r="AB197" s="38"/>
      <c r="AC197" s="91"/>
      <c r="AD197" s="91"/>
      <c r="AE197" s="91"/>
      <c r="AF197" s="91"/>
    </row>
    <row r="198" spans="25:32" x14ac:dyDescent="0.25">
      <c r="Y198" s="9"/>
      <c r="Z198" s="87" t="str">
        <f>$Z$28</f>
        <v>Adnotacja
do serii obligacji</v>
      </c>
      <c r="AA198" s="88" t="str">
        <f>$AA$28</f>
        <v/>
      </c>
      <c r="AB198" s="88"/>
      <c r="AC198" s="88"/>
      <c r="AD198" s="88"/>
      <c r="AE198" s="88"/>
      <c r="AF198" s="88"/>
    </row>
    <row r="199" spans="25:32" x14ac:dyDescent="0.25">
      <c r="Y199" s="9"/>
      <c r="Z199" s="87"/>
      <c r="AA199" s="88"/>
      <c r="AB199" s="88"/>
      <c r="AC199" s="88"/>
      <c r="AD199" s="88"/>
      <c r="AE199" s="88"/>
      <c r="AF199" s="88"/>
    </row>
    <row r="200" spans="25:32" x14ac:dyDescent="0.25">
      <c r="Y200" s="9"/>
      <c r="Z200" s="87"/>
      <c r="AA200" s="88"/>
      <c r="AB200" s="88"/>
      <c r="AC200" s="88"/>
      <c r="AD200" s="88"/>
      <c r="AE200" s="88"/>
      <c r="AF200" s="88"/>
    </row>
    <row r="201" spans="25:32" x14ac:dyDescent="0.25">
      <c r="Y201" s="9"/>
      <c r="Z201" s="87"/>
      <c r="AA201" s="88"/>
      <c r="AB201" s="88"/>
      <c r="AC201" s="88"/>
      <c r="AD201" s="88"/>
      <c r="AE201" s="88"/>
      <c r="AF201" s="88"/>
    </row>
    <row r="202" spans="25:32" x14ac:dyDescent="0.25">
      <c r="Y202" s="9"/>
      <c r="Z202" s="87"/>
      <c r="AA202" s="88"/>
      <c r="AB202" s="88"/>
      <c r="AC202" s="88"/>
      <c r="AD202" s="88"/>
      <c r="AE202" s="88"/>
      <c r="AF202" s="88"/>
    </row>
    <row r="203" spans="25:32" x14ac:dyDescent="0.25">
      <c r="Y203" s="9"/>
      <c r="Z203" s="87"/>
      <c r="AA203" s="88"/>
      <c r="AB203" s="88"/>
      <c r="AC203" s="88"/>
      <c r="AD203" s="88"/>
      <c r="AE203" s="88"/>
      <c r="AF203" s="88"/>
    </row>
    <row r="204" spans="25:32" x14ac:dyDescent="0.25">
      <c r="Y204" s="9"/>
      <c r="Z204" s="87"/>
      <c r="AA204" s="88"/>
      <c r="AB204" s="88"/>
      <c r="AC204" s="88"/>
      <c r="AD204" s="88"/>
      <c r="AE204" s="88"/>
      <c r="AF204" s="88"/>
    </row>
    <row r="205" spans="25:32" x14ac:dyDescent="0.25">
      <c r="Y205" s="9"/>
      <c r="Z205" s="49"/>
      <c r="AA205" s="50"/>
      <c r="AB205" s="50"/>
      <c r="AC205" s="51"/>
      <c r="AD205" s="51"/>
      <c r="AE205" s="51"/>
      <c r="AF205" s="51"/>
    </row>
    <row r="206" spans="25:32" x14ac:dyDescent="0.25">
      <c r="Y206" s="9"/>
      <c r="Z206"/>
      <c r="AA206" s="17" t="s">
        <v>124</v>
      </c>
      <c r="AB206" s="16" t="s">
        <v>125</v>
      </c>
    </row>
    <row r="207" spans="25:32" x14ac:dyDescent="0.25">
      <c r="Y207" s="9"/>
      <c r="Z207"/>
      <c r="AA207" s="10" t="str">
        <f>$AA$3</f>
        <v/>
      </c>
      <c r="AB207" s="11" t="str">
        <f>$AB$3</f>
        <v/>
      </c>
    </row>
    <row r="208" spans="25:32" x14ac:dyDescent="0.25">
      <c r="Y208" s="9"/>
      <c r="Z208"/>
      <c r="AA208" s="12" t="str">
        <f>$AA$4</f>
        <v/>
      </c>
      <c r="AB208" s="13" t="str">
        <f>$AB$4</f>
        <v/>
      </c>
    </row>
    <row r="209" spans="25:32" x14ac:dyDescent="0.25">
      <c r="Y209" s="9"/>
      <c r="Z209"/>
      <c r="AA209" s="14" t="str">
        <f ca="1">$AA$5</f>
        <v/>
      </c>
      <c r="AB209" s="15" t="str">
        <f ca="1">$AB$5</f>
        <v/>
      </c>
    </row>
    <row r="210" spans="25:32" x14ac:dyDescent="0.25">
      <c r="Y210" s="9"/>
      <c r="Z210"/>
      <c r="AA210" s="99" t="str">
        <f>$AA$6</f>
        <v/>
      </c>
      <c r="AB210" s="100"/>
    </row>
    <row r="211" spans="25:32" x14ac:dyDescent="0.25">
      <c r="Y211" s="9"/>
      <c r="Z211"/>
      <c r="AA211" s="99" t="str">
        <f ca="1">$AA$7</f>
        <v/>
      </c>
      <c r="AB211" s="100"/>
    </row>
    <row r="212" spans="25:32" x14ac:dyDescent="0.25">
      <c r="Y212" s="9"/>
      <c r="Z212"/>
      <c r="AA212" s="101" t="str">
        <f>$AA$8</f>
        <v/>
      </c>
      <c r="AB212" s="102"/>
    </row>
    <row r="213" spans="25:32" x14ac:dyDescent="0.25">
      <c r="Y213" s="9"/>
      <c r="Z213"/>
      <c r="AA213" s="89" t="s">
        <v>126</v>
      </c>
      <c r="AB213" s="89"/>
    </row>
    <row r="214" spans="25:32" x14ac:dyDescent="0.25">
      <c r="Y214" s="9"/>
      <c r="Z214"/>
      <c r="AA214" s="90"/>
      <c r="AB214" s="90"/>
    </row>
    <row r="215" spans="25:32" x14ac:dyDescent="0.25">
      <c r="Y215" s="9"/>
      <c r="Z215"/>
      <c r="AA215" s="90"/>
      <c r="AB215" s="90"/>
      <c r="AC215" s="91" t="str">
        <f>$AC$11</f>
        <v/>
      </c>
      <c r="AD215" s="91"/>
      <c r="AE215" s="91"/>
      <c r="AF215" s="91"/>
    </row>
    <row r="216" spans="25:32" x14ac:dyDescent="0.25">
      <c r="Y216" s="9"/>
      <c r="Z216"/>
      <c r="AA216" s="90"/>
      <c r="AB216" s="90"/>
      <c r="AC216" s="91"/>
      <c r="AD216" s="91"/>
      <c r="AE216" s="91"/>
      <c r="AF216" s="91"/>
    </row>
    <row r="217" spans="25:32" x14ac:dyDescent="0.25">
      <c r="Y217" s="9"/>
      <c r="Z217"/>
      <c r="AA217" s="90"/>
      <c r="AB217" s="90"/>
      <c r="AC217" s="91"/>
      <c r="AD217" s="91"/>
      <c r="AE217" s="91"/>
      <c r="AF217" s="91"/>
    </row>
    <row r="218" spans="25:32" x14ac:dyDescent="0.25">
      <c r="Y218" s="9"/>
      <c r="AA218" s="90"/>
      <c r="AB218" s="90"/>
      <c r="AC218" s="91"/>
      <c r="AD218" s="91"/>
      <c r="AE218" s="91"/>
      <c r="AF218" s="91"/>
    </row>
    <row r="219" spans="25:32" x14ac:dyDescent="0.25">
      <c r="Y219" s="9"/>
      <c r="Z219" s="19" t="s">
        <v>123</v>
      </c>
      <c r="AA219" s="20" t="str">
        <f>$AA$15</f>
        <v/>
      </c>
      <c r="AB219"/>
      <c r="AC219" s="91"/>
      <c r="AD219" s="91"/>
      <c r="AE219" s="91"/>
      <c r="AF219" s="91"/>
    </row>
    <row r="220" spans="25:32" x14ac:dyDescent="0.25">
      <c r="Y220" s="9"/>
      <c r="Z220" s="21" t="s">
        <v>112</v>
      </c>
      <c r="AA220" s="22" t="str">
        <f>$AA$16</f>
        <v/>
      </c>
      <c r="AB220"/>
      <c r="AC220" s="91"/>
      <c r="AD220" s="91"/>
      <c r="AE220" s="91"/>
      <c r="AF220" s="91"/>
    </row>
    <row r="221" spans="25:32" x14ac:dyDescent="0.25">
      <c r="Y221" s="9"/>
      <c r="Z221" s="21" t="s">
        <v>84</v>
      </c>
      <c r="AA221" s="23" t="str">
        <f>$AA$17</f>
        <v/>
      </c>
      <c r="AB221"/>
      <c r="AC221" s="91"/>
      <c r="AD221" s="91"/>
      <c r="AE221" s="91"/>
      <c r="AF221" s="91"/>
    </row>
    <row r="222" spans="25:32" x14ac:dyDescent="0.25">
      <c r="Y222" s="9"/>
      <c r="Z222" s="21" t="s">
        <v>98</v>
      </c>
      <c r="AA222" s="24" t="str">
        <f>$AA$18</f>
        <v/>
      </c>
      <c r="AB222"/>
      <c r="AC222" s="91"/>
      <c r="AD222" s="91"/>
      <c r="AE222" s="91"/>
      <c r="AF222" s="91"/>
    </row>
    <row r="223" spans="25:32" x14ac:dyDescent="0.25">
      <c r="Y223" s="9"/>
      <c r="Z223" s="21" t="s">
        <v>81</v>
      </c>
      <c r="AA223" s="42" t="str">
        <f>$AA$19</f>
        <v/>
      </c>
      <c r="AB223"/>
      <c r="AC223" s="91"/>
      <c r="AD223" s="91"/>
      <c r="AE223" s="91"/>
      <c r="AF223" s="91"/>
    </row>
    <row r="224" spans="25:32" x14ac:dyDescent="0.25">
      <c r="Y224" s="9"/>
      <c r="Z224" s="43" t="s">
        <v>143</v>
      </c>
      <c r="AA224" s="44" t="str">
        <f>$AA$20</f>
        <v/>
      </c>
      <c r="AB224"/>
      <c r="AC224" s="91"/>
      <c r="AD224" s="91"/>
      <c r="AE224" s="91"/>
      <c r="AF224" s="91"/>
    </row>
    <row r="225" spans="25:32" x14ac:dyDescent="0.25">
      <c r="Y225" s="9"/>
      <c r="Z225" s="45" t="s">
        <v>87</v>
      </c>
      <c r="AA225" s="46" t="str">
        <f>$AA$21</f>
        <v/>
      </c>
      <c r="AB225"/>
      <c r="AC225" s="91"/>
      <c r="AD225" s="91"/>
      <c r="AE225" s="91"/>
      <c r="AF225" s="91"/>
    </row>
    <row r="226" spans="25:32" x14ac:dyDescent="0.25">
      <c r="Y226" s="9"/>
      <c r="Z226" s="92" t="s">
        <v>127</v>
      </c>
      <c r="AA226" s="94" t="str">
        <f>$AA$22</f>
        <v/>
      </c>
      <c r="AB226"/>
      <c r="AC226" s="91"/>
      <c r="AD226" s="91"/>
      <c r="AE226" s="91"/>
      <c r="AF226" s="91"/>
    </row>
    <row r="227" spans="25:32" x14ac:dyDescent="0.25">
      <c r="Y227" s="9"/>
      <c r="Z227" s="93"/>
      <c r="AA227" s="95"/>
      <c r="AB227"/>
      <c r="AC227" s="91"/>
      <c r="AD227" s="91"/>
      <c r="AE227" s="91"/>
      <c r="AF227" s="91"/>
    </row>
    <row r="228" spans="25:32" x14ac:dyDescent="0.25">
      <c r="Y228" s="9"/>
      <c r="Z228" s="70" t="s">
        <v>128</v>
      </c>
      <c r="AA228" s="97" t="str">
        <f>$AA$24</f>
        <v/>
      </c>
      <c r="AB228"/>
      <c r="AC228" s="91"/>
      <c r="AD228" s="91"/>
      <c r="AE228" s="91"/>
      <c r="AF228" s="91"/>
    </row>
    <row r="229" spans="25:32" x14ac:dyDescent="0.25">
      <c r="Y229" s="9"/>
      <c r="Z229" s="70"/>
      <c r="AA229" s="97"/>
      <c r="AB229" s="38"/>
      <c r="AC229" s="91"/>
      <c r="AD229" s="91"/>
      <c r="AE229" s="91"/>
      <c r="AF229" s="91"/>
    </row>
    <row r="230" spans="25:32" x14ac:dyDescent="0.25">
      <c r="Y230" s="9"/>
      <c r="Z230" s="96"/>
      <c r="AA230" s="98"/>
      <c r="AB230" s="38"/>
      <c r="AC230" s="91"/>
      <c r="AD230" s="91"/>
      <c r="AE230" s="91"/>
      <c r="AF230" s="91"/>
    </row>
    <row r="231" spans="25:32" x14ac:dyDescent="0.25">
      <c r="Y231" s="9"/>
      <c r="AA231" s="5"/>
      <c r="AB231" s="38"/>
      <c r="AC231" s="91"/>
      <c r="AD231" s="91"/>
      <c r="AE231" s="91"/>
      <c r="AF231" s="91"/>
    </row>
    <row r="232" spans="25:32" x14ac:dyDescent="0.25">
      <c r="Y232" s="9"/>
      <c r="Z232" s="87" t="str">
        <f>$Z$28</f>
        <v>Adnotacja
do serii obligacji</v>
      </c>
      <c r="AA232" s="88" t="str">
        <f>$AA$28</f>
        <v/>
      </c>
      <c r="AB232" s="88"/>
      <c r="AC232" s="88"/>
      <c r="AD232" s="88"/>
      <c r="AE232" s="88"/>
      <c r="AF232" s="88"/>
    </row>
    <row r="233" spans="25:32" x14ac:dyDescent="0.25">
      <c r="Y233" s="9"/>
      <c r="Z233" s="87"/>
      <c r="AA233" s="88"/>
      <c r="AB233" s="88"/>
      <c r="AC233" s="88"/>
      <c r="AD233" s="88"/>
      <c r="AE233" s="88"/>
      <c r="AF233" s="88"/>
    </row>
    <row r="234" spans="25:32" x14ac:dyDescent="0.25">
      <c r="Y234" s="9"/>
      <c r="Z234" s="87"/>
      <c r="AA234" s="88"/>
      <c r="AB234" s="88"/>
      <c r="AC234" s="88"/>
      <c r="AD234" s="88"/>
      <c r="AE234" s="88"/>
      <c r="AF234" s="88"/>
    </row>
    <row r="235" spans="25:32" x14ac:dyDescent="0.25">
      <c r="Y235" s="9"/>
      <c r="Z235" s="87"/>
      <c r="AA235" s="88"/>
      <c r="AB235" s="88"/>
      <c r="AC235" s="88"/>
      <c r="AD235" s="88"/>
      <c r="AE235" s="88"/>
      <c r="AF235" s="88"/>
    </row>
    <row r="236" spans="25:32" x14ac:dyDescent="0.25">
      <c r="Y236" s="9"/>
      <c r="Z236" s="87"/>
      <c r="AA236" s="88"/>
      <c r="AB236" s="88"/>
      <c r="AC236" s="88"/>
      <c r="AD236" s="88"/>
      <c r="AE236" s="88"/>
      <c r="AF236" s="88"/>
    </row>
    <row r="237" spans="25:32" x14ac:dyDescent="0.25">
      <c r="Y237" s="9"/>
      <c r="Z237" s="87"/>
      <c r="AA237" s="88"/>
      <c r="AB237" s="88"/>
      <c r="AC237" s="88"/>
      <c r="AD237" s="88"/>
      <c r="AE237" s="88"/>
      <c r="AF237" s="88"/>
    </row>
    <row r="238" spans="25:32" x14ac:dyDescent="0.25">
      <c r="Y238" s="9"/>
      <c r="Z238" s="87"/>
      <c r="AA238" s="88"/>
      <c r="AB238" s="88"/>
      <c r="AC238" s="88"/>
      <c r="AD238" s="88"/>
      <c r="AE238" s="88"/>
      <c r="AF238" s="88"/>
    </row>
    <row r="239" spans="25:32" x14ac:dyDescent="0.25">
      <c r="Y239" s="9"/>
      <c r="Z239" s="49"/>
      <c r="AA239" s="50"/>
      <c r="AB239" s="50"/>
      <c r="AC239" s="51"/>
      <c r="AD239" s="51"/>
      <c r="AE239" s="51"/>
      <c r="AF239" s="51"/>
    </row>
    <row r="240" spans="25:32" x14ac:dyDescent="0.25">
      <c r="Y240" s="9"/>
      <c r="Z240"/>
      <c r="AA240" s="17" t="s">
        <v>124</v>
      </c>
      <c r="AB240" s="16" t="s">
        <v>125</v>
      </c>
    </row>
    <row r="241" spans="25:32" x14ac:dyDescent="0.25">
      <c r="Y241" s="9"/>
      <c r="Z241"/>
      <c r="AA241" s="10" t="str">
        <f>$AA$3</f>
        <v/>
      </c>
      <c r="AB241" s="11" t="str">
        <f>$AB$3</f>
        <v/>
      </c>
    </row>
    <row r="242" spans="25:32" x14ac:dyDescent="0.25">
      <c r="Y242" s="9"/>
      <c r="Z242"/>
      <c r="AA242" s="12" t="str">
        <f>$AA$4</f>
        <v/>
      </c>
      <c r="AB242" s="13" t="str">
        <f>$AB$4</f>
        <v/>
      </c>
    </row>
    <row r="243" spans="25:32" x14ac:dyDescent="0.25">
      <c r="Y243" s="9"/>
      <c r="Z243"/>
      <c r="AA243" s="14" t="str">
        <f ca="1">$AA$5</f>
        <v/>
      </c>
      <c r="AB243" s="15" t="str">
        <f ca="1">$AB$5</f>
        <v/>
      </c>
    </row>
    <row r="244" spans="25:32" x14ac:dyDescent="0.25">
      <c r="Y244" s="9"/>
      <c r="Z244"/>
      <c r="AA244" s="99" t="str">
        <f>$AA$6</f>
        <v/>
      </c>
      <c r="AB244" s="100"/>
    </row>
    <row r="245" spans="25:32" x14ac:dyDescent="0.25">
      <c r="Y245" s="9"/>
      <c r="Z245"/>
      <c r="AA245" s="99" t="str">
        <f ca="1">$AA$7</f>
        <v/>
      </c>
      <c r="AB245" s="100"/>
    </row>
    <row r="246" spans="25:32" x14ac:dyDescent="0.25">
      <c r="Y246" s="9"/>
      <c r="Z246"/>
      <c r="AA246" s="101" t="str">
        <f>$AA$8</f>
        <v/>
      </c>
      <c r="AB246" s="102"/>
    </row>
    <row r="247" spans="25:32" x14ac:dyDescent="0.25">
      <c r="Z247"/>
      <c r="AA247" s="89" t="s">
        <v>126</v>
      </c>
      <c r="AB247" s="89"/>
    </row>
    <row r="248" spans="25:32" x14ac:dyDescent="0.25">
      <c r="Z248"/>
      <c r="AA248" s="90"/>
      <c r="AB248" s="90"/>
    </row>
    <row r="249" spans="25:32" x14ac:dyDescent="0.25">
      <c r="Z249"/>
      <c r="AA249" s="90"/>
      <c r="AB249" s="90"/>
      <c r="AC249" s="91" t="str">
        <f>$AC$11</f>
        <v/>
      </c>
      <c r="AD249" s="91"/>
      <c r="AE249" s="91"/>
      <c r="AF249" s="91"/>
    </row>
    <row r="250" spans="25:32" x14ac:dyDescent="0.25">
      <c r="Z250"/>
      <c r="AA250" s="90"/>
      <c r="AB250" s="90"/>
      <c r="AC250" s="91"/>
      <c r="AD250" s="91"/>
      <c r="AE250" s="91"/>
      <c r="AF250" s="91"/>
    </row>
    <row r="251" spans="25:32" x14ac:dyDescent="0.25">
      <c r="Z251"/>
      <c r="AA251" s="90"/>
      <c r="AB251" s="90"/>
      <c r="AC251" s="91"/>
      <c r="AD251" s="91"/>
      <c r="AE251" s="91"/>
      <c r="AF251" s="91"/>
    </row>
    <row r="252" spans="25:32" x14ac:dyDescent="0.25">
      <c r="AA252" s="90"/>
      <c r="AB252" s="90"/>
      <c r="AC252" s="91"/>
      <c r="AD252" s="91"/>
      <c r="AE252" s="91"/>
      <c r="AF252" s="91"/>
    </row>
    <row r="253" spans="25:32" x14ac:dyDescent="0.25">
      <c r="Z253" s="19" t="s">
        <v>123</v>
      </c>
      <c r="AA253" s="20" t="str">
        <f>$AA$15</f>
        <v/>
      </c>
      <c r="AB253"/>
      <c r="AC253" s="91"/>
      <c r="AD253" s="91"/>
      <c r="AE253" s="91"/>
      <c r="AF253" s="91"/>
    </row>
    <row r="254" spans="25:32" x14ac:dyDescent="0.25">
      <c r="Z254" s="21" t="s">
        <v>112</v>
      </c>
      <c r="AA254" s="22" t="str">
        <f>$AA$16</f>
        <v/>
      </c>
      <c r="AB254"/>
      <c r="AC254" s="91"/>
      <c r="AD254" s="91"/>
      <c r="AE254" s="91"/>
      <c r="AF254" s="91"/>
    </row>
    <row r="255" spans="25:32" x14ac:dyDescent="0.25">
      <c r="Z255" s="21" t="s">
        <v>84</v>
      </c>
      <c r="AA255" s="23" t="str">
        <f>$AA$17</f>
        <v/>
      </c>
      <c r="AB255"/>
      <c r="AC255" s="91"/>
      <c r="AD255" s="91"/>
      <c r="AE255" s="91"/>
      <c r="AF255" s="91"/>
    </row>
    <row r="256" spans="25:32" x14ac:dyDescent="0.25">
      <c r="Z256" s="21" t="s">
        <v>98</v>
      </c>
      <c r="AA256" s="24" t="str">
        <f>$AA$18</f>
        <v/>
      </c>
      <c r="AB256"/>
      <c r="AC256" s="91"/>
      <c r="AD256" s="91"/>
      <c r="AE256" s="91"/>
      <c r="AF256" s="91"/>
    </row>
    <row r="257" spans="26:32" x14ac:dyDescent="0.25">
      <c r="Z257" s="21" t="s">
        <v>81</v>
      </c>
      <c r="AA257" s="42" t="str">
        <f>$AA$19</f>
        <v/>
      </c>
      <c r="AB257"/>
      <c r="AC257" s="91"/>
      <c r="AD257" s="91"/>
      <c r="AE257" s="91"/>
      <c r="AF257" s="91"/>
    </row>
    <row r="258" spans="26:32" x14ac:dyDescent="0.25">
      <c r="Z258" s="43" t="s">
        <v>143</v>
      </c>
      <c r="AA258" s="44" t="str">
        <f>$AA$20</f>
        <v/>
      </c>
      <c r="AB258"/>
      <c r="AC258" s="91"/>
      <c r="AD258" s="91"/>
      <c r="AE258" s="91"/>
      <c r="AF258" s="91"/>
    </row>
    <row r="259" spans="26:32" x14ac:dyDescent="0.25">
      <c r="Z259" s="45" t="s">
        <v>87</v>
      </c>
      <c r="AA259" s="46" t="str">
        <f>$AA$21</f>
        <v/>
      </c>
      <c r="AB259"/>
      <c r="AC259" s="91"/>
      <c r="AD259" s="91"/>
      <c r="AE259" s="91"/>
      <c r="AF259" s="91"/>
    </row>
    <row r="260" spans="26:32" x14ac:dyDescent="0.25">
      <c r="Z260" s="92" t="s">
        <v>127</v>
      </c>
      <c r="AA260" s="94" t="str">
        <f>$AA$22</f>
        <v/>
      </c>
      <c r="AB260"/>
      <c r="AC260" s="91"/>
      <c r="AD260" s="91"/>
      <c r="AE260" s="91"/>
      <c r="AF260" s="91"/>
    </row>
    <row r="261" spans="26:32" x14ac:dyDescent="0.25">
      <c r="Z261" s="93"/>
      <c r="AA261" s="95"/>
      <c r="AB261"/>
      <c r="AC261" s="91"/>
      <c r="AD261" s="91"/>
      <c r="AE261" s="91"/>
      <c r="AF261" s="91"/>
    </row>
    <row r="262" spans="26:32" x14ac:dyDescent="0.25">
      <c r="Z262" s="70" t="s">
        <v>128</v>
      </c>
      <c r="AA262" s="97" t="str">
        <f>$AA$24</f>
        <v/>
      </c>
      <c r="AB262"/>
      <c r="AC262" s="91"/>
      <c r="AD262" s="91"/>
      <c r="AE262" s="91"/>
      <c r="AF262" s="91"/>
    </row>
    <row r="263" spans="26:32" x14ac:dyDescent="0.25">
      <c r="Z263" s="70"/>
      <c r="AA263" s="97"/>
      <c r="AB263" s="38"/>
      <c r="AC263" s="91"/>
      <c r="AD263" s="91"/>
      <c r="AE263" s="91"/>
      <c r="AF263" s="91"/>
    </row>
    <row r="264" spans="26:32" x14ac:dyDescent="0.25">
      <c r="Z264" s="96"/>
      <c r="AA264" s="98"/>
      <c r="AB264" s="38"/>
      <c r="AC264" s="91"/>
      <c r="AD264" s="91"/>
      <c r="AE264" s="91"/>
      <c r="AF264" s="91"/>
    </row>
    <row r="265" spans="26:32" x14ac:dyDescent="0.25">
      <c r="AA265" s="5"/>
      <c r="AB265" s="38"/>
      <c r="AC265" s="91"/>
      <c r="AD265" s="91"/>
      <c r="AE265" s="91"/>
      <c r="AF265" s="91"/>
    </row>
    <row r="266" spans="26:32" x14ac:dyDescent="0.25">
      <c r="Z266" s="87" t="str">
        <f>$Z$28</f>
        <v>Adnotacja
do serii obligacji</v>
      </c>
      <c r="AA266" s="88" t="str">
        <f>$AA$28</f>
        <v/>
      </c>
      <c r="AB266" s="88"/>
      <c r="AC266" s="88"/>
      <c r="AD266" s="88"/>
      <c r="AE266" s="88"/>
      <c r="AF266" s="88"/>
    </row>
    <row r="267" spans="26:32" x14ac:dyDescent="0.25">
      <c r="Z267" s="87"/>
      <c r="AA267" s="88"/>
      <c r="AB267" s="88"/>
      <c r="AC267" s="88"/>
      <c r="AD267" s="88"/>
      <c r="AE267" s="88"/>
      <c r="AF267" s="88"/>
    </row>
    <row r="268" spans="26:32" x14ac:dyDescent="0.25">
      <c r="Z268" s="87"/>
      <c r="AA268" s="88"/>
      <c r="AB268" s="88"/>
      <c r="AC268" s="88"/>
      <c r="AD268" s="88"/>
      <c r="AE268" s="88"/>
      <c r="AF268" s="88"/>
    </row>
    <row r="269" spans="26:32" x14ac:dyDescent="0.25">
      <c r="Z269" s="87"/>
      <c r="AA269" s="88"/>
      <c r="AB269" s="88"/>
      <c r="AC269" s="88"/>
      <c r="AD269" s="88"/>
      <c r="AE269" s="88"/>
      <c r="AF269" s="88"/>
    </row>
    <row r="270" spans="26:32" x14ac:dyDescent="0.25">
      <c r="Z270" s="87"/>
      <c r="AA270" s="88"/>
      <c r="AB270" s="88"/>
      <c r="AC270" s="88"/>
      <c r="AD270" s="88"/>
      <c r="AE270" s="88"/>
      <c r="AF270" s="88"/>
    </row>
    <row r="271" spans="26:32" x14ac:dyDescent="0.25">
      <c r="Z271" s="87"/>
      <c r="AA271" s="88"/>
      <c r="AB271" s="88"/>
      <c r="AC271" s="88"/>
      <c r="AD271" s="88"/>
      <c r="AE271" s="88"/>
      <c r="AF271" s="88"/>
    </row>
    <row r="272" spans="26:32" x14ac:dyDescent="0.25">
      <c r="Z272" s="87"/>
      <c r="AA272" s="88"/>
      <c r="AB272" s="88"/>
      <c r="AC272" s="88"/>
      <c r="AD272" s="88"/>
      <c r="AE272" s="88"/>
      <c r="AF272" s="88"/>
    </row>
    <row r="273" spans="26:32" x14ac:dyDescent="0.25">
      <c r="Z273" s="49"/>
      <c r="AA273" s="50"/>
      <c r="AB273" s="50"/>
      <c r="AC273" s="51"/>
      <c r="AD273" s="51"/>
      <c r="AE273" s="51"/>
      <c r="AF273" s="51"/>
    </row>
    <row r="274" spans="26:32" x14ac:dyDescent="0.25">
      <c r="Z274"/>
      <c r="AA274" s="17" t="s">
        <v>124</v>
      </c>
      <c r="AB274" s="16" t="s">
        <v>125</v>
      </c>
    </row>
    <row r="275" spans="26:32" x14ac:dyDescent="0.25">
      <c r="Z275"/>
      <c r="AA275" s="10" t="str">
        <f>$AA$3</f>
        <v/>
      </c>
      <c r="AB275" s="11" t="str">
        <f>$AB$3</f>
        <v/>
      </c>
    </row>
    <row r="276" spans="26:32" x14ac:dyDescent="0.25">
      <c r="Z276"/>
      <c r="AA276" s="12" t="str">
        <f>$AA$4</f>
        <v/>
      </c>
      <c r="AB276" s="13" t="str">
        <f>$AB$4</f>
        <v/>
      </c>
    </row>
    <row r="277" spans="26:32" x14ac:dyDescent="0.25">
      <c r="Z277"/>
      <c r="AA277" s="14" t="str">
        <f ca="1">$AA$5</f>
        <v/>
      </c>
      <c r="AB277" s="15" t="str">
        <f ca="1">$AB$5</f>
        <v/>
      </c>
    </row>
    <row r="278" spans="26:32" x14ac:dyDescent="0.25">
      <c r="Z278"/>
      <c r="AA278" s="99" t="str">
        <f>$AA$6</f>
        <v/>
      </c>
      <c r="AB278" s="100"/>
    </row>
    <row r="279" spans="26:32" x14ac:dyDescent="0.25">
      <c r="Z279"/>
      <c r="AA279" s="99" t="str">
        <f ca="1">$AA$7</f>
        <v/>
      </c>
      <c r="AB279" s="100"/>
    </row>
    <row r="280" spans="26:32" x14ac:dyDescent="0.25">
      <c r="Z280"/>
      <c r="AA280" s="101" t="str">
        <f>$AA$8</f>
        <v/>
      </c>
      <c r="AB280" s="102"/>
    </row>
    <row r="281" spans="26:32" x14ac:dyDescent="0.25">
      <c r="Z281"/>
      <c r="AA281" s="89" t="s">
        <v>126</v>
      </c>
      <c r="AB281" s="89"/>
    </row>
    <row r="282" spans="26:32" x14ac:dyDescent="0.25">
      <c r="Z282"/>
      <c r="AA282" s="90"/>
      <c r="AB282" s="90"/>
    </row>
    <row r="283" spans="26:32" x14ac:dyDescent="0.25">
      <c r="Z283"/>
      <c r="AA283" s="90"/>
      <c r="AB283" s="90"/>
      <c r="AC283" s="91" t="str">
        <f>$AC$11</f>
        <v/>
      </c>
      <c r="AD283" s="91"/>
      <c r="AE283" s="91"/>
      <c r="AF283" s="91"/>
    </row>
    <row r="284" spans="26:32" x14ac:dyDescent="0.25">
      <c r="Z284"/>
      <c r="AA284" s="90"/>
      <c r="AB284" s="90"/>
      <c r="AC284" s="91"/>
      <c r="AD284" s="91"/>
      <c r="AE284" s="91"/>
      <c r="AF284" s="91"/>
    </row>
    <row r="285" spans="26:32" x14ac:dyDescent="0.25">
      <c r="Z285"/>
      <c r="AA285" s="90"/>
      <c r="AB285" s="90"/>
      <c r="AC285" s="91"/>
      <c r="AD285" s="91"/>
      <c r="AE285" s="91"/>
      <c r="AF285" s="91"/>
    </row>
    <row r="286" spans="26:32" x14ac:dyDescent="0.25">
      <c r="AA286" s="90"/>
      <c r="AB286" s="90"/>
      <c r="AC286" s="91"/>
      <c r="AD286" s="91"/>
      <c r="AE286" s="91"/>
      <c r="AF286" s="91"/>
    </row>
    <row r="287" spans="26:32" x14ac:dyDescent="0.25">
      <c r="Z287" s="19" t="s">
        <v>123</v>
      </c>
      <c r="AA287" s="20" t="str">
        <f>$AA$15</f>
        <v/>
      </c>
      <c r="AB287"/>
      <c r="AC287" s="91"/>
      <c r="AD287" s="91"/>
      <c r="AE287" s="91"/>
      <c r="AF287" s="91"/>
    </row>
    <row r="288" spans="26:32" x14ac:dyDescent="0.25">
      <c r="Z288" s="21" t="s">
        <v>112</v>
      </c>
      <c r="AA288" s="22" t="str">
        <f>$AA$16</f>
        <v/>
      </c>
      <c r="AB288"/>
      <c r="AC288" s="91"/>
      <c r="AD288" s="91"/>
      <c r="AE288" s="91"/>
      <c r="AF288" s="91"/>
    </row>
    <row r="289" spans="26:32" x14ac:dyDescent="0.25">
      <c r="Z289" s="21" t="s">
        <v>84</v>
      </c>
      <c r="AA289" s="23" t="str">
        <f>$AA$17</f>
        <v/>
      </c>
      <c r="AB289"/>
      <c r="AC289" s="91"/>
      <c r="AD289" s="91"/>
      <c r="AE289" s="91"/>
      <c r="AF289" s="91"/>
    </row>
    <row r="290" spans="26:32" x14ac:dyDescent="0.25">
      <c r="Z290" s="21" t="s">
        <v>98</v>
      </c>
      <c r="AA290" s="24" t="str">
        <f>$AA$18</f>
        <v/>
      </c>
      <c r="AB290"/>
      <c r="AC290" s="91"/>
      <c r="AD290" s="91"/>
      <c r="AE290" s="91"/>
      <c r="AF290" s="91"/>
    </row>
    <row r="291" spans="26:32" x14ac:dyDescent="0.25">
      <c r="Z291" s="21" t="s">
        <v>81</v>
      </c>
      <c r="AA291" s="42" t="str">
        <f>$AA$19</f>
        <v/>
      </c>
      <c r="AB291"/>
      <c r="AC291" s="91"/>
      <c r="AD291" s="91"/>
      <c r="AE291" s="91"/>
      <c r="AF291" s="91"/>
    </row>
    <row r="292" spans="26:32" x14ac:dyDescent="0.25">
      <c r="Z292" s="43" t="s">
        <v>143</v>
      </c>
      <c r="AA292" s="44" t="str">
        <f>$AA$20</f>
        <v/>
      </c>
      <c r="AB292"/>
      <c r="AC292" s="91"/>
      <c r="AD292" s="91"/>
      <c r="AE292" s="91"/>
      <c r="AF292" s="91"/>
    </row>
    <row r="293" spans="26:32" x14ac:dyDescent="0.25">
      <c r="Z293" s="45" t="s">
        <v>87</v>
      </c>
      <c r="AA293" s="46" t="str">
        <f>$AA$21</f>
        <v/>
      </c>
      <c r="AB293"/>
      <c r="AC293" s="91"/>
      <c r="AD293" s="91"/>
      <c r="AE293" s="91"/>
      <c r="AF293" s="91"/>
    </row>
    <row r="294" spans="26:32" x14ac:dyDescent="0.25">
      <c r="Z294" s="92" t="s">
        <v>127</v>
      </c>
      <c r="AA294" s="94" t="str">
        <f>$AA$22</f>
        <v/>
      </c>
      <c r="AB294"/>
      <c r="AC294" s="91"/>
      <c r="AD294" s="91"/>
      <c r="AE294" s="91"/>
      <c r="AF294" s="91"/>
    </row>
    <row r="295" spans="26:32" x14ac:dyDescent="0.25">
      <c r="Z295" s="93"/>
      <c r="AA295" s="95"/>
      <c r="AB295"/>
      <c r="AC295" s="91"/>
      <c r="AD295" s="91"/>
      <c r="AE295" s="91"/>
      <c r="AF295" s="91"/>
    </row>
    <row r="296" spans="26:32" x14ac:dyDescent="0.25">
      <c r="Z296" s="70" t="s">
        <v>128</v>
      </c>
      <c r="AA296" s="97" t="str">
        <f>$AA$24</f>
        <v/>
      </c>
      <c r="AB296"/>
      <c r="AC296" s="91"/>
      <c r="AD296" s="91"/>
      <c r="AE296" s="91"/>
      <c r="AF296" s="91"/>
    </row>
    <row r="297" spans="26:32" x14ac:dyDescent="0.25">
      <c r="Z297" s="70"/>
      <c r="AA297" s="97"/>
      <c r="AB297" s="38"/>
      <c r="AC297" s="91"/>
      <c r="AD297" s="91"/>
      <c r="AE297" s="91"/>
      <c r="AF297" s="91"/>
    </row>
    <row r="298" spans="26:32" x14ac:dyDescent="0.25">
      <c r="Z298" s="96"/>
      <c r="AA298" s="98"/>
      <c r="AB298" s="38"/>
      <c r="AC298" s="91"/>
      <c r="AD298" s="91"/>
      <c r="AE298" s="91"/>
      <c r="AF298" s="91"/>
    </row>
    <row r="299" spans="26:32" x14ac:dyDescent="0.25">
      <c r="AA299" s="5"/>
      <c r="AB299" s="38"/>
      <c r="AC299" s="91"/>
      <c r="AD299" s="91"/>
      <c r="AE299" s="91"/>
      <c r="AF299" s="91"/>
    </row>
    <row r="300" spans="26:32" x14ac:dyDescent="0.25">
      <c r="Z300" s="87" t="str">
        <f>$Z$28</f>
        <v>Adnotacja
do serii obligacji</v>
      </c>
      <c r="AA300" s="88" t="str">
        <f>$AA$28</f>
        <v/>
      </c>
      <c r="AB300" s="88"/>
      <c r="AC300" s="88"/>
      <c r="AD300" s="88"/>
      <c r="AE300" s="88"/>
      <c r="AF300" s="88"/>
    </row>
    <row r="301" spans="26:32" x14ac:dyDescent="0.25">
      <c r="Z301" s="87"/>
      <c r="AA301" s="88"/>
      <c r="AB301" s="88"/>
      <c r="AC301" s="88"/>
      <c r="AD301" s="88"/>
      <c r="AE301" s="88"/>
      <c r="AF301" s="88"/>
    </row>
    <row r="302" spans="26:32" x14ac:dyDescent="0.25">
      <c r="Z302" s="87"/>
      <c r="AA302" s="88"/>
      <c r="AB302" s="88"/>
      <c r="AC302" s="88"/>
      <c r="AD302" s="88"/>
      <c r="AE302" s="88"/>
      <c r="AF302" s="88"/>
    </row>
    <row r="303" spans="26:32" x14ac:dyDescent="0.25">
      <c r="Z303" s="87"/>
      <c r="AA303" s="88"/>
      <c r="AB303" s="88"/>
      <c r="AC303" s="88"/>
      <c r="AD303" s="88"/>
      <c r="AE303" s="88"/>
      <c r="AF303" s="88"/>
    </row>
    <row r="304" spans="26:32" x14ac:dyDescent="0.25">
      <c r="Z304" s="87"/>
      <c r="AA304" s="88"/>
      <c r="AB304" s="88"/>
      <c r="AC304" s="88"/>
      <c r="AD304" s="88"/>
      <c r="AE304" s="88"/>
      <c r="AF304" s="88"/>
    </row>
    <row r="305" spans="26:32" x14ac:dyDescent="0.25">
      <c r="Z305" s="87"/>
      <c r="AA305" s="88"/>
      <c r="AB305" s="88"/>
      <c r="AC305" s="88"/>
      <c r="AD305" s="88"/>
      <c r="AE305" s="88"/>
      <c r="AF305" s="88"/>
    </row>
    <row r="306" spans="26:32" x14ac:dyDescent="0.25">
      <c r="Z306" s="87"/>
      <c r="AA306" s="88"/>
      <c r="AB306" s="88"/>
      <c r="AC306" s="88"/>
      <c r="AD306" s="88"/>
      <c r="AE306" s="88"/>
      <c r="AF306" s="88"/>
    </row>
    <row r="307" spans="26:32" x14ac:dyDescent="0.25">
      <c r="Z307" s="49"/>
      <c r="AA307" s="50"/>
      <c r="AB307" s="50"/>
      <c r="AC307" s="51"/>
      <c r="AD307" s="51"/>
      <c r="AE307" s="51"/>
      <c r="AF307" s="51"/>
    </row>
    <row r="308" spans="26:32" x14ac:dyDescent="0.25">
      <c r="Z308"/>
      <c r="AA308" s="17" t="s">
        <v>124</v>
      </c>
      <c r="AB308" s="16" t="s">
        <v>125</v>
      </c>
    </row>
    <row r="309" spans="26:32" x14ac:dyDescent="0.25">
      <c r="Z309"/>
      <c r="AA309" s="10" t="str">
        <f>$AA$3</f>
        <v/>
      </c>
      <c r="AB309" s="11" t="str">
        <f>$AB$3</f>
        <v/>
      </c>
    </row>
    <row r="310" spans="26:32" x14ac:dyDescent="0.25">
      <c r="Z310"/>
      <c r="AA310" s="12" t="str">
        <f>$AA$4</f>
        <v/>
      </c>
      <c r="AB310" s="13" t="str">
        <f>$AB$4</f>
        <v/>
      </c>
    </row>
    <row r="311" spans="26:32" x14ac:dyDescent="0.25">
      <c r="Z311"/>
      <c r="AA311" s="14" t="str">
        <f ca="1">$AA$5</f>
        <v/>
      </c>
      <c r="AB311" s="15" t="str">
        <f ca="1">$AB$5</f>
        <v/>
      </c>
    </row>
    <row r="312" spans="26:32" x14ac:dyDescent="0.25">
      <c r="Z312"/>
      <c r="AA312" s="99" t="str">
        <f>$AA$6</f>
        <v/>
      </c>
      <c r="AB312" s="100"/>
    </row>
    <row r="313" spans="26:32" x14ac:dyDescent="0.25">
      <c r="Z313"/>
      <c r="AA313" s="99" t="str">
        <f ca="1">$AA$7</f>
        <v/>
      </c>
      <c r="AB313" s="100"/>
    </row>
    <row r="314" spans="26:32" x14ac:dyDescent="0.25">
      <c r="Z314"/>
      <c r="AA314" s="101" t="str">
        <f>$AA$8</f>
        <v/>
      </c>
      <c r="AB314" s="102"/>
    </row>
    <row r="315" spans="26:32" x14ac:dyDescent="0.25">
      <c r="Z315"/>
      <c r="AA315" s="89" t="s">
        <v>126</v>
      </c>
      <c r="AB315" s="89"/>
    </row>
    <row r="316" spans="26:32" x14ac:dyDescent="0.25">
      <c r="Z316"/>
      <c r="AA316" s="90"/>
      <c r="AB316" s="90"/>
    </row>
    <row r="317" spans="26:32" x14ac:dyDescent="0.25">
      <c r="Z317"/>
      <c r="AA317" s="90"/>
      <c r="AB317" s="90"/>
      <c r="AC317" s="91" t="str">
        <f>$AC$11</f>
        <v/>
      </c>
      <c r="AD317" s="91"/>
      <c r="AE317" s="91"/>
      <c r="AF317" s="91"/>
    </row>
    <row r="318" spans="26:32" x14ac:dyDescent="0.25">
      <c r="Z318"/>
      <c r="AA318" s="90"/>
      <c r="AB318" s="90"/>
      <c r="AC318" s="91"/>
      <c r="AD318" s="91"/>
      <c r="AE318" s="91"/>
      <c r="AF318" s="91"/>
    </row>
    <row r="319" spans="26:32" x14ac:dyDescent="0.25">
      <c r="Z319"/>
      <c r="AA319" s="90"/>
      <c r="AB319" s="90"/>
      <c r="AC319" s="91"/>
      <c r="AD319" s="91"/>
      <c r="AE319" s="91"/>
      <c r="AF319" s="91"/>
    </row>
    <row r="320" spans="26:32" x14ac:dyDescent="0.25">
      <c r="AA320" s="90"/>
      <c r="AB320" s="90"/>
      <c r="AC320" s="91"/>
      <c r="AD320" s="91"/>
      <c r="AE320" s="91"/>
      <c r="AF320" s="91"/>
    </row>
    <row r="321" spans="26:32" x14ac:dyDescent="0.25">
      <c r="Z321" s="19" t="s">
        <v>123</v>
      </c>
      <c r="AA321" s="20" t="str">
        <f>$AA$15</f>
        <v/>
      </c>
      <c r="AB321"/>
      <c r="AC321" s="91"/>
      <c r="AD321" s="91"/>
      <c r="AE321" s="91"/>
      <c r="AF321" s="91"/>
    </row>
    <row r="322" spans="26:32" x14ac:dyDescent="0.25">
      <c r="Z322" s="21" t="s">
        <v>112</v>
      </c>
      <c r="AA322" s="22" t="str">
        <f>$AA$16</f>
        <v/>
      </c>
      <c r="AB322"/>
      <c r="AC322" s="91"/>
      <c r="AD322" s="91"/>
      <c r="AE322" s="91"/>
      <c r="AF322" s="91"/>
    </row>
    <row r="323" spans="26:32" x14ac:dyDescent="0.25">
      <c r="Z323" s="21" t="s">
        <v>84</v>
      </c>
      <c r="AA323" s="23" t="str">
        <f>$AA$17</f>
        <v/>
      </c>
      <c r="AB323"/>
      <c r="AC323" s="91"/>
      <c r="AD323" s="91"/>
      <c r="AE323" s="91"/>
      <c r="AF323" s="91"/>
    </row>
    <row r="324" spans="26:32" x14ac:dyDescent="0.25">
      <c r="Z324" s="21" t="s">
        <v>98</v>
      </c>
      <c r="AA324" s="24" t="str">
        <f>$AA$18</f>
        <v/>
      </c>
      <c r="AB324"/>
      <c r="AC324" s="91"/>
      <c r="AD324" s="91"/>
      <c r="AE324" s="91"/>
      <c r="AF324" s="91"/>
    </row>
    <row r="325" spans="26:32" x14ac:dyDescent="0.25">
      <c r="Z325" s="21" t="s">
        <v>81</v>
      </c>
      <c r="AA325" s="42" t="str">
        <f>$AA$19</f>
        <v/>
      </c>
      <c r="AB325"/>
      <c r="AC325" s="91"/>
      <c r="AD325" s="91"/>
      <c r="AE325" s="91"/>
      <c r="AF325" s="91"/>
    </row>
    <row r="326" spans="26:32" x14ac:dyDescent="0.25">
      <c r="Z326" s="43" t="s">
        <v>143</v>
      </c>
      <c r="AA326" s="44" t="str">
        <f>$AA$20</f>
        <v/>
      </c>
      <c r="AB326"/>
      <c r="AC326" s="91"/>
      <c r="AD326" s="91"/>
      <c r="AE326" s="91"/>
      <c r="AF326" s="91"/>
    </row>
    <row r="327" spans="26:32" x14ac:dyDescent="0.25">
      <c r="Z327" s="45" t="s">
        <v>87</v>
      </c>
      <c r="AA327" s="46" t="str">
        <f>$AA$21</f>
        <v/>
      </c>
      <c r="AB327"/>
      <c r="AC327" s="91"/>
      <c r="AD327" s="91"/>
      <c r="AE327" s="91"/>
      <c r="AF327" s="91"/>
    </row>
    <row r="328" spans="26:32" x14ac:dyDescent="0.25">
      <c r="Z328" s="92" t="s">
        <v>127</v>
      </c>
      <c r="AA328" s="94" t="str">
        <f>$AA$22</f>
        <v/>
      </c>
      <c r="AB328"/>
      <c r="AC328" s="91"/>
      <c r="AD328" s="91"/>
      <c r="AE328" s="91"/>
      <c r="AF328" s="91"/>
    </row>
    <row r="329" spans="26:32" x14ac:dyDescent="0.25">
      <c r="Z329" s="93"/>
      <c r="AA329" s="95"/>
      <c r="AB329"/>
      <c r="AC329" s="91"/>
      <c r="AD329" s="91"/>
      <c r="AE329" s="91"/>
      <c r="AF329" s="91"/>
    </row>
    <row r="330" spans="26:32" x14ac:dyDescent="0.25">
      <c r="Z330" s="70" t="s">
        <v>128</v>
      </c>
      <c r="AA330" s="97" t="str">
        <f>$AA$24</f>
        <v/>
      </c>
      <c r="AB330"/>
      <c r="AC330" s="91"/>
      <c r="AD330" s="91"/>
      <c r="AE330" s="91"/>
      <c r="AF330" s="91"/>
    </row>
    <row r="331" spans="26:32" x14ac:dyDescent="0.25">
      <c r="Z331" s="70"/>
      <c r="AA331" s="97"/>
      <c r="AB331" s="38"/>
      <c r="AC331" s="91"/>
      <c r="AD331" s="91"/>
      <c r="AE331" s="91"/>
      <c r="AF331" s="91"/>
    </row>
    <row r="332" spans="26:32" x14ac:dyDescent="0.25">
      <c r="Z332" s="96"/>
      <c r="AA332" s="98"/>
      <c r="AB332" s="38"/>
      <c r="AC332" s="91"/>
      <c r="AD332" s="91"/>
      <c r="AE332" s="91"/>
      <c r="AF332" s="91"/>
    </row>
    <row r="333" spans="26:32" x14ac:dyDescent="0.25">
      <c r="AA333" s="5"/>
      <c r="AB333" s="38"/>
      <c r="AC333" s="91"/>
      <c r="AD333" s="91"/>
      <c r="AE333" s="91"/>
      <c r="AF333" s="91"/>
    </row>
    <row r="334" spans="26:32" x14ac:dyDescent="0.25">
      <c r="Z334" s="87" t="str">
        <f>$Z$28</f>
        <v>Adnotacja
do serii obligacji</v>
      </c>
      <c r="AA334" s="88" t="str">
        <f>$AA$28</f>
        <v/>
      </c>
      <c r="AB334" s="88"/>
      <c r="AC334" s="88"/>
      <c r="AD334" s="88"/>
      <c r="AE334" s="88"/>
      <c r="AF334" s="88"/>
    </row>
    <row r="335" spans="26:32" x14ac:dyDescent="0.25">
      <c r="Z335" s="87"/>
      <c r="AA335" s="88"/>
      <c r="AB335" s="88"/>
      <c r="AC335" s="88"/>
      <c r="AD335" s="88"/>
      <c r="AE335" s="88"/>
      <c r="AF335" s="88"/>
    </row>
    <row r="336" spans="26:32" x14ac:dyDescent="0.25">
      <c r="Z336" s="87"/>
      <c r="AA336" s="88"/>
      <c r="AB336" s="88"/>
      <c r="AC336" s="88"/>
      <c r="AD336" s="88"/>
      <c r="AE336" s="88"/>
      <c r="AF336" s="88"/>
    </row>
    <row r="337" spans="26:32" x14ac:dyDescent="0.25">
      <c r="Z337" s="87"/>
      <c r="AA337" s="88"/>
      <c r="AB337" s="88"/>
      <c r="AC337" s="88"/>
      <c r="AD337" s="88"/>
      <c r="AE337" s="88"/>
      <c r="AF337" s="88"/>
    </row>
    <row r="338" spans="26:32" x14ac:dyDescent="0.25">
      <c r="Z338" s="87"/>
      <c r="AA338" s="88"/>
      <c r="AB338" s="88"/>
      <c r="AC338" s="88"/>
      <c r="AD338" s="88"/>
      <c r="AE338" s="88"/>
      <c r="AF338" s="88"/>
    </row>
    <row r="339" spans="26:32" x14ac:dyDescent="0.25">
      <c r="Z339" s="87"/>
      <c r="AA339" s="88"/>
      <c r="AB339" s="88"/>
      <c r="AC339" s="88"/>
      <c r="AD339" s="88"/>
      <c r="AE339" s="88"/>
      <c r="AF339" s="88"/>
    </row>
    <row r="340" spans="26:32" x14ac:dyDescent="0.25">
      <c r="Z340" s="87"/>
      <c r="AA340" s="88"/>
      <c r="AB340" s="88"/>
      <c r="AC340" s="88"/>
      <c r="AD340" s="88"/>
      <c r="AE340" s="88"/>
      <c r="AF340" s="88"/>
    </row>
    <row r="341" spans="26:32" x14ac:dyDescent="0.25">
      <c r="Z341" s="49"/>
      <c r="AA341" s="50"/>
      <c r="AB341" s="50"/>
      <c r="AC341" s="51"/>
      <c r="AD341" s="51"/>
      <c r="AE341" s="51"/>
      <c r="AF341" s="51"/>
    </row>
  </sheetData>
  <dataConsolidate/>
  <mergeCells count="113">
    <mergeCell ref="Z28:Z34"/>
    <mergeCell ref="AC2:AC8"/>
    <mergeCell ref="Z22:Z23"/>
    <mergeCell ref="Z24:Z26"/>
    <mergeCell ref="AD3:AD4"/>
    <mergeCell ref="AA28:AF34"/>
    <mergeCell ref="AE3:AG4"/>
    <mergeCell ref="AA6:AB6"/>
    <mergeCell ref="AA7:AB7"/>
    <mergeCell ref="AA8:AB8"/>
    <mergeCell ref="AC11:AF27"/>
    <mergeCell ref="AA22:AA23"/>
    <mergeCell ref="AA24:AA26"/>
    <mergeCell ref="AA9:AB14"/>
    <mergeCell ref="AA43:AB48"/>
    <mergeCell ref="AC45:AF61"/>
    <mergeCell ref="Z56:Z57"/>
    <mergeCell ref="AA56:AA57"/>
    <mergeCell ref="Z58:Z60"/>
    <mergeCell ref="AA58:AA60"/>
    <mergeCell ref="AA40:AB40"/>
    <mergeCell ref="AA41:AB41"/>
    <mergeCell ref="AA42:AB42"/>
    <mergeCell ref="AA77:AB82"/>
    <mergeCell ref="AC79:AF95"/>
    <mergeCell ref="Z90:Z91"/>
    <mergeCell ref="AA90:AA91"/>
    <mergeCell ref="Z92:Z94"/>
    <mergeCell ref="AA92:AA94"/>
    <mergeCell ref="Z62:Z68"/>
    <mergeCell ref="AA62:AF68"/>
    <mergeCell ref="AA74:AB74"/>
    <mergeCell ref="AA75:AB75"/>
    <mergeCell ref="AA76:AB76"/>
    <mergeCell ref="AA111:AB116"/>
    <mergeCell ref="AC113:AF129"/>
    <mergeCell ref="Z124:Z125"/>
    <mergeCell ref="AA124:AA125"/>
    <mergeCell ref="Z126:Z128"/>
    <mergeCell ref="AA126:AA128"/>
    <mergeCell ref="Z96:Z102"/>
    <mergeCell ref="AA96:AF102"/>
    <mergeCell ref="AA108:AB108"/>
    <mergeCell ref="AA109:AB109"/>
    <mergeCell ref="AA110:AB110"/>
    <mergeCell ref="AA145:AB150"/>
    <mergeCell ref="AC147:AF163"/>
    <mergeCell ref="Z158:Z159"/>
    <mergeCell ref="AA158:AA159"/>
    <mergeCell ref="Z160:Z162"/>
    <mergeCell ref="AA160:AA162"/>
    <mergeCell ref="Z130:Z136"/>
    <mergeCell ref="AA130:AF136"/>
    <mergeCell ref="AA142:AB142"/>
    <mergeCell ref="AA143:AB143"/>
    <mergeCell ref="AA144:AB144"/>
    <mergeCell ref="AA179:AB184"/>
    <mergeCell ref="AC181:AF197"/>
    <mergeCell ref="Z192:Z193"/>
    <mergeCell ref="AA192:AA193"/>
    <mergeCell ref="Z194:Z196"/>
    <mergeCell ref="AA194:AA196"/>
    <mergeCell ref="Z164:Z170"/>
    <mergeCell ref="AA164:AF170"/>
    <mergeCell ref="AA176:AB176"/>
    <mergeCell ref="AA177:AB177"/>
    <mergeCell ref="AA178:AB178"/>
    <mergeCell ref="AA213:AB218"/>
    <mergeCell ref="AC215:AF231"/>
    <mergeCell ref="Z226:Z227"/>
    <mergeCell ref="AA226:AA227"/>
    <mergeCell ref="Z228:Z230"/>
    <mergeCell ref="AA228:AA230"/>
    <mergeCell ref="Z198:Z204"/>
    <mergeCell ref="AA198:AF204"/>
    <mergeCell ref="AA210:AB210"/>
    <mergeCell ref="AA211:AB211"/>
    <mergeCell ref="AA212:AB212"/>
    <mergeCell ref="AA247:AB252"/>
    <mergeCell ref="AC249:AF265"/>
    <mergeCell ref="Z260:Z261"/>
    <mergeCell ref="AA260:AA261"/>
    <mergeCell ref="Z262:Z264"/>
    <mergeCell ref="AA262:AA264"/>
    <mergeCell ref="Z232:Z238"/>
    <mergeCell ref="AA232:AF238"/>
    <mergeCell ref="AA244:AB244"/>
    <mergeCell ref="AA245:AB245"/>
    <mergeCell ref="AA246:AB246"/>
    <mergeCell ref="AA281:AB286"/>
    <mergeCell ref="AC283:AF299"/>
    <mergeCell ref="Z294:Z295"/>
    <mergeCell ref="AA294:AA295"/>
    <mergeCell ref="Z296:Z298"/>
    <mergeCell ref="AA296:AA298"/>
    <mergeCell ref="Z266:Z272"/>
    <mergeCell ref="AA266:AF272"/>
    <mergeCell ref="AA278:AB278"/>
    <mergeCell ref="AA279:AB279"/>
    <mergeCell ref="AA280:AB280"/>
    <mergeCell ref="Z334:Z340"/>
    <mergeCell ref="AA334:AF340"/>
    <mergeCell ref="AA315:AB320"/>
    <mergeCell ref="AC317:AF333"/>
    <mergeCell ref="Z328:Z329"/>
    <mergeCell ref="AA328:AA329"/>
    <mergeCell ref="Z330:Z332"/>
    <mergeCell ref="AA330:AA332"/>
    <mergeCell ref="Z300:Z306"/>
    <mergeCell ref="AA300:AF306"/>
    <mergeCell ref="AA312:AB312"/>
    <mergeCell ref="AA313:AB313"/>
    <mergeCell ref="AA314:AB314"/>
  </mergeCells>
  <phoneticPr fontId="5" type="noConversion"/>
  <conditionalFormatting sqref="A1:A2">
    <cfRule type="expression" dxfId="4" priority="23">
      <formula>TODAY()-$M1&gt;30</formula>
    </cfRule>
  </conditionalFormatting>
  <conditionalFormatting sqref="O1:O2">
    <cfRule type="dataBar" priority="8">
      <dataBar>
        <cfvo type="num" val="1"/>
        <cfvo type="num" val="10"/>
        <color rgb="FF118DFF"/>
      </dataBar>
      <extLst>
        <ext xmlns:x14="http://schemas.microsoft.com/office/spreadsheetml/2009/9/main" uri="{B025F937-C7B1-47D3-B67F-A62EFF666E3E}">
          <x14:id>{502396A0-7CED-4578-B1F0-F1EAAF4D2495}</x14:id>
        </ext>
      </extLst>
    </cfRule>
  </conditionalFormatting>
  <conditionalFormatting sqref="R1:R2">
    <cfRule type="expression" dxfId="3" priority="1">
      <formula>$P1="Brak danych"</formula>
    </cfRule>
    <cfRule type="expression" dxfId="2" priority="4">
      <formula>$P1="IZ"</formula>
    </cfRule>
    <cfRule type="expression" dxfId="1" priority="5">
      <formula>$P1="OK"</formula>
    </cfRule>
    <cfRule type="expression" dxfId="0" priority="6">
      <formula>$P1="Stałe"</formula>
    </cfRule>
  </conditionalFormatting>
  <hyperlinks>
    <hyperlink ref="AG6" r:id="rId1" display="Zob. ich analizę." xr:uid="{361B7C15-79E2-47DE-B6A0-C789F7E51D15}"/>
  </hyperlinks>
  <pageMargins left="0.7" right="0.7" top="0.75" bottom="0.75" header="0.3" footer="0.3"/>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502396A0-7CED-4578-B1F0-F1EAAF4D2495}">
            <x14:dataBar minLength="0" maxLength="100" gradient="0">
              <x14:cfvo type="num">
                <xm:f>1</xm:f>
              </x14:cfvo>
              <x14:cfvo type="num">
                <xm:f>10</xm:f>
              </x14:cfvo>
              <x14:negativeFillColor rgb="FFFF0000"/>
              <x14:axisColor rgb="FF000000"/>
            </x14:dataBar>
          </x14:cfRule>
          <xm:sqref>O1:O2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B8B2-2FCD-4052-97A8-27F247E9CE89}">
  <dimension ref="A1:F2"/>
  <sheetViews>
    <sheetView workbookViewId="0">
      <selection sqref="A1:F877"/>
    </sheetView>
  </sheetViews>
  <sheetFormatPr defaultRowHeight="15" x14ac:dyDescent="0.25"/>
  <cols>
    <col min="1" max="1" width="9.7109375" bestFit="1" customWidth="1"/>
    <col min="2" max="2" width="14" bestFit="1" customWidth="1"/>
    <col min="3" max="3" width="16.42578125" bestFit="1" customWidth="1"/>
    <col min="4" max="4" width="23.28515625" bestFit="1" customWidth="1"/>
    <col min="5" max="5" width="8.42578125" bestFit="1" customWidth="1"/>
    <col min="6" max="6" width="16.7109375" bestFit="1" customWidth="1"/>
  </cols>
  <sheetData>
    <row r="1" spans="1:6" x14ac:dyDescent="0.25">
      <c r="A1" t="s">
        <v>82</v>
      </c>
      <c r="B1" t="s">
        <v>75</v>
      </c>
      <c r="C1" t="s">
        <v>97</v>
      </c>
      <c r="D1" t="s">
        <v>87</v>
      </c>
      <c r="E1" t="s">
        <v>143</v>
      </c>
      <c r="F1" t="s">
        <v>81</v>
      </c>
    </row>
    <row r="2" spans="1:6" x14ac:dyDescent="0.25">
      <c r="A2" t="s">
        <v>141</v>
      </c>
      <c r="B2" t="s">
        <v>79</v>
      </c>
      <c r="C2" s="6">
        <v>46787</v>
      </c>
      <c r="D2" t="s">
        <v>142</v>
      </c>
      <c r="E2">
        <v>4.8000000000000001E-2</v>
      </c>
      <c r="F2">
        <v>9.5799999999999996E-2</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D4B3-660E-4DE3-BAB6-635F892BADAE}">
  <dimension ref="A1:O14"/>
  <sheetViews>
    <sheetView workbookViewId="0">
      <selection activeCell="N18" sqref="N18"/>
    </sheetView>
  </sheetViews>
  <sheetFormatPr defaultRowHeight="15" x14ac:dyDescent="0.25"/>
  <cols>
    <col min="1" max="1" width="11" bestFit="1" customWidth="1"/>
    <col min="2" max="2" width="7.85546875" bestFit="1" customWidth="1"/>
    <col min="3" max="269" width="10.140625" bestFit="1" customWidth="1"/>
    <col min="270" max="270" width="14" bestFit="1" customWidth="1"/>
    <col min="271" max="4556" width="17" bestFit="1" customWidth="1"/>
    <col min="4557" max="4557" width="14" bestFit="1" customWidth="1"/>
  </cols>
  <sheetData>
    <row r="1" spans="1:15" x14ac:dyDescent="0.25">
      <c r="A1" s="18" t="s">
        <v>137</v>
      </c>
      <c r="B1" t="s">
        <v>136</v>
      </c>
    </row>
    <row r="8" spans="1:15" x14ac:dyDescent="0.25">
      <c r="M8" s="108" t="s">
        <v>186</v>
      </c>
      <c r="N8" s="108"/>
      <c r="O8" s="108"/>
    </row>
    <row r="9" spans="1:15" x14ac:dyDescent="0.25">
      <c r="M9" s="108"/>
      <c r="N9" s="108"/>
      <c r="O9" s="108"/>
    </row>
    <row r="10" spans="1:15" x14ac:dyDescent="0.25">
      <c r="M10" s="108"/>
      <c r="N10" s="108"/>
      <c r="O10" s="108"/>
    </row>
    <row r="11" spans="1:15" x14ac:dyDescent="0.25">
      <c r="M11" s="108"/>
      <c r="N11" s="108"/>
      <c r="O11" s="108"/>
    </row>
    <row r="12" spans="1:15" x14ac:dyDescent="0.25">
      <c r="M12" s="108"/>
      <c r="N12" s="108"/>
      <c r="O12" s="108"/>
    </row>
    <row r="13" spans="1:15" x14ac:dyDescent="0.25">
      <c r="M13" s="108"/>
      <c r="N13" s="108"/>
      <c r="O13" s="108"/>
    </row>
    <row r="14" spans="1:15" x14ac:dyDescent="0.25">
      <c r="M14" s="108"/>
      <c r="N14" s="108"/>
      <c r="O14" s="108"/>
    </row>
  </sheetData>
  <mergeCells count="1">
    <mergeCell ref="M8:O14"/>
  </mergeCells>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file>

<file path=customXml/item2.xml>��
</file>

<file path=customXml/item3.xml>��
</file>

<file path=customXml/item4.xml>��[[B|[[[BBBB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��BB
</file>

<file path=customXml/item16.xml>��
</file>

<file path=customXml/item17.xml>��
</file>

<file path=customXml/item18.xml>��BBBBBB
</file>

<file path=customXml/item19.xml>��
</file>

<file path=customXml/item20.xml>��
</file>

<file path=customXml/item21.xml>��
</file>

<file path=customXml/item22.xml>��
</file>

<file path=customXml/item23.xml>��BBBBB[[B[[[B[[|BBBBB[[B[[[B[[|DDDDDDDDDDB[BB[BB[[B[[||[[[[B[B[[[B[[B[B[B[[[B[[[[[[B[B[[[B[[B[B[B[[[B[[[[[[B[B[B[BBBB[B[B[BBB
</file>

<file path=customXml/item24.xml>��[[B[[B[[[[[
</file>

<file path=customXml/item25.xml>��||
</file>

<file path=customXml/item26.xml>��
</file>

<file path=customXml/itemProps1.xml><?xml version="1.0" encoding="utf-8"?>
<ds:datastoreItem xmlns:ds="http://schemas.openxmlformats.org/officeDocument/2006/customXml" ds:itemID="{AEC5380E-8BBF-4D3B-9AC3-0CA6BA5079B4}">
  <ds:schemaRefs/>
</ds:datastoreItem>
</file>

<file path=customXml/itemProps2.xml><?xml version="1.0" encoding="utf-8"?>
<ds:datastoreItem xmlns:ds="http://schemas.openxmlformats.org/officeDocument/2006/customXml" ds:itemID="{8EBE3D9A-C2C9-4510-B212-87DDFFF29B66}">
  <ds:schemaRefs/>
</ds:datastoreItem>
</file>

<file path=customXml/itemProps3.xml><?xml version="1.0" encoding="utf-8"?>
<ds:datastoreItem xmlns:ds="http://schemas.openxmlformats.org/officeDocument/2006/customXml" ds:itemID="{6FDB92E0-FD15-4DC6-9C8A-396C091DCB6F}">
  <ds:schemaRefs/>
</ds:datastoreItem>
</file>

<file path=customXml/itemProps4.xml><?xml version="1.0" encoding="utf-8"?>
<ds:datastoreItem xmlns:ds="http://schemas.openxmlformats.org/officeDocument/2006/customXml" ds:itemID="{13FAD0D8-E657-4FCA-88E7-C31892C8B33A}">
  <ds:schemaRefs/>
</ds:datastoreItem>
</file>

<file path=customXml/itemProps5.xml><?xml version="1.0" encoding="utf-8"?>
<ds:datastoreItem xmlns:ds="http://schemas.openxmlformats.org/officeDocument/2006/customXml" ds:itemID="{401C9DEB-7344-4682-B4B1-3071EDE2DB1B}">
  <ds:schemaRefs/>
</ds:datastoreItem>
</file>

<file path=customXml/itemProps6.xml><?xml version="1.0" encoding="utf-8"?>
<ds:datastoreItem xmlns:ds="http://schemas.openxmlformats.org/officeDocument/2006/customXml" ds:itemID="{6C79EB60-004C-4D53-B43F-44879CFA49A9}">
  <ds:schemaRefs/>
</ds:datastoreItem>
</file>

<file path=customXml/itemProps7.xml><?xml version="1.0" encoding="utf-8"?>
<ds:datastoreItem xmlns:ds="http://schemas.openxmlformats.org/officeDocument/2006/customXml" ds:itemID="{F13DFE1E-A8AD-4873-A419-A41724E5FCC8}">
  <ds:schemaRefs/>
</ds:datastoreItem>
</file>

<file path=customXml/itemProps8.xml><?xml version="1.0" encoding="utf-8"?>
<ds:datastoreItem xmlns:ds="http://schemas.openxmlformats.org/officeDocument/2006/customXml" ds:itemID="{D04569AE-9EFA-42C3-8E71-3861080A3214}">
  <ds:schemaRefs/>
</ds:datastoreItem>
</file>

<file path=customXml/itemProps9.xml><?xml version="1.0" encoding="utf-8"?>
<ds:datastoreItem xmlns:ds="http://schemas.openxmlformats.org/officeDocument/2006/customXml" ds:itemID="{AF53022E-0746-4B77-97A0-7174E69FAEAB}">
  <ds:schemaRefs/>
</ds:datastoreItem>
</file>

<file path=customXml/itemProps10.xml><?xml version="1.0" encoding="utf-8"?>
<ds:datastoreItem xmlns:ds="http://schemas.openxmlformats.org/officeDocument/2006/customXml" ds:itemID="{EF419971-062F-4048-97C2-466DC235BF44}">
  <ds:schemaRefs/>
</ds:datastoreItem>
</file>

<file path=customXml/itemProps11.xml><?xml version="1.0" encoding="utf-8"?>
<ds:datastoreItem xmlns:ds="http://schemas.openxmlformats.org/officeDocument/2006/customXml" ds:itemID="{BF2876BF-C711-4D78-938A-9E71EAC24CBF}">
  <ds:schemaRefs/>
</ds:datastoreItem>
</file>

<file path=customXml/itemProps12.xml><?xml version="1.0" encoding="utf-8"?>
<ds:datastoreItem xmlns:ds="http://schemas.openxmlformats.org/officeDocument/2006/customXml" ds:itemID="{22F2446B-D5DF-49C9-9932-05352E9F53AE}">
  <ds:schemaRefs/>
</ds:datastoreItem>
</file>

<file path=customXml/itemProps13.xml><?xml version="1.0" encoding="utf-8"?>
<ds:datastoreItem xmlns:ds="http://schemas.openxmlformats.org/officeDocument/2006/customXml" ds:itemID="{04265514-2EAE-4940-B5A1-34E069553704}">
  <ds:schemaRefs/>
</ds:datastoreItem>
</file>

<file path=customXml/itemProps14.xml><?xml version="1.0" encoding="utf-8"?>
<ds:datastoreItem xmlns:ds="http://schemas.openxmlformats.org/officeDocument/2006/customXml" ds:itemID="{7AE3CFC5-16AD-457B-A633-91C5F837B49A}">
  <ds:schemaRefs/>
</ds:datastoreItem>
</file>

<file path=customXml/itemProps15.xml><?xml version="1.0" encoding="utf-8"?>
<ds:datastoreItem xmlns:ds="http://schemas.openxmlformats.org/officeDocument/2006/customXml" ds:itemID="{A9D95420-5D6E-4A2E-B539-C81F97141398}">
  <ds:schemaRefs/>
</ds:datastoreItem>
</file>

<file path=customXml/itemProps16.xml><?xml version="1.0" encoding="utf-8"?>
<ds:datastoreItem xmlns:ds="http://schemas.openxmlformats.org/officeDocument/2006/customXml" ds:itemID="{FF901A2C-B7D6-49EE-998B-B294CA601B16}">
  <ds:schemaRefs/>
</ds:datastoreItem>
</file>

<file path=customXml/itemProps17.xml><?xml version="1.0" encoding="utf-8"?>
<ds:datastoreItem xmlns:ds="http://schemas.openxmlformats.org/officeDocument/2006/customXml" ds:itemID="{FEF53368-96CF-43D0-BEB2-69100E922922}">
  <ds:schemaRefs/>
</ds:datastoreItem>
</file>

<file path=customXml/itemProps18.xml><?xml version="1.0" encoding="utf-8"?>
<ds:datastoreItem xmlns:ds="http://schemas.openxmlformats.org/officeDocument/2006/customXml" ds:itemID="{551D28E1-319E-435F-B047-DC0A8B61DF05}">
  <ds:schemaRefs/>
</ds:datastoreItem>
</file>

<file path=customXml/itemProps19.xml><?xml version="1.0" encoding="utf-8"?>
<ds:datastoreItem xmlns:ds="http://schemas.openxmlformats.org/officeDocument/2006/customXml" ds:itemID="{4DBB1CB3-EB65-45D6-844D-247D38BF66DF}">
  <ds:schemaRefs/>
</ds:datastoreItem>
</file>

<file path=customXml/itemProps20.xml><?xml version="1.0" encoding="utf-8"?>
<ds:datastoreItem xmlns:ds="http://schemas.openxmlformats.org/officeDocument/2006/customXml" ds:itemID="{B7A398C3-D890-4611-8D5A-70BDDAD26EE9}">
  <ds:schemaRefs>
    <ds:schemaRef ds:uri="http://schemas.microsoft.com/DataMashup"/>
  </ds:schemaRefs>
</ds:datastoreItem>
</file>

<file path=customXml/itemProps21.xml><?xml version="1.0" encoding="utf-8"?>
<ds:datastoreItem xmlns:ds="http://schemas.openxmlformats.org/officeDocument/2006/customXml" ds:itemID="{AED6A49C-8CE1-4C2F-A2B0-9D34416D3F75}">
  <ds:schemaRefs/>
</ds:datastoreItem>
</file>

<file path=customXml/itemProps22.xml><?xml version="1.0" encoding="utf-8"?>
<ds:datastoreItem xmlns:ds="http://schemas.openxmlformats.org/officeDocument/2006/customXml" ds:itemID="{D7A10A01-30B7-4438-AFE0-611E85D405C7}">
  <ds:schemaRefs/>
</ds:datastoreItem>
</file>

<file path=customXml/itemProps23.xml><?xml version="1.0" encoding="utf-8"?>
<ds:datastoreItem xmlns:ds="http://schemas.openxmlformats.org/officeDocument/2006/customXml" ds:itemID="{9010CF17-107A-4911-BAC2-C392AB8560FC}">
  <ds:schemaRefs/>
</ds:datastoreItem>
</file>

<file path=customXml/itemProps24.xml><?xml version="1.0" encoding="utf-8"?>
<ds:datastoreItem xmlns:ds="http://schemas.openxmlformats.org/officeDocument/2006/customXml" ds:itemID="{A31D35EF-0E60-4310-AD91-85BC0FF38884}">
  <ds:schemaRefs/>
</ds:datastoreItem>
</file>

<file path=customXml/itemProps25.xml><?xml version="1.0" encoding="utf-8"?>
<ds:datastoreItem xmlns:ds="http://schemas.openxmlformats.org/officeDocument/2006/customXml" ds:itemID="{F2000150-0F8A-4BB7-9755-4CA9CB4084FF}">
  <ds:schemaRefs/>
</ds:datastoreItem>
</file>

<file path=customXml/itemProps26.xml><?xml version="1.0" encoding="utf-8"?>
<ds:datastoreItem xmlns:ds="http://schemas.openxmlformats.org/officeDocument/2006/customXml" ds:itemID="{A10A53DF-B860-475B-8F74-1FEE80AE74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6</vt:i4>
      </vt:variant>
    </vt:vector>
  </HeadingPairs>
  <TitlesOfParts>
    <vt:vector size="15" baseType="lpstr">
      <vt:lpstr>Wstęp</vt:lpstr>
      <vt:lpstr>Emitenci</vt:lpstr>
      <vt:lpstr>Obligacje</vt:lpstr>
      <vt:lpstr>Obligacje.pl</vt:lpstr>
      <vt:lpstr>Statystyki miesięczne</vt:lpstr>
      <vt:lpstr>Statystyki dzienne</vt:lpstr>
      <vt:lpstr>Lista obligacji</vt:lpstr>
      <vt:lpstr>Obligacje_pl</vt:lpstr>
      <vt:lpstr>Portfel</vt:lpstr>
      <vt:lpstr>Calctype</vt:lpstr>
      <vt:lpstr>Duration</vt:lpstr>
      <vt:lpstr>Lokalizacja</vt:lpstr>
      <vt:lpstr>Obligi</vt:lpstr>
      <vt:lpstr>Time</vt:lpstr>
      <vt:lpstr>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 Ludwik Łaszewski</dc:creator>
  <cp:lastModifiedBy>Antoni Ludwik Łaszewski</cp:lastModifiedBy>
  <dcterms:created xsi:type="dcterms:W3CDTF">2015-06-05T18:19:34Z</dcterms:created>
  <dcterms:modified xsi:type="dcterms:W3CDTF">2026-08-15T08:18:53Z</dcterms:modified>
</cp:coreProperties>
</file>