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slicerCaches/slicerCache1.xml" ContentType="application/vnd.ms-excel.slicerCache+xml"/>
  <Override PartName="/xl/pivotCache/pivotCacheDefinition3.xml" ContentType="application/vnd.openxmlformats-officedocument.spreadsheetml.pivotCacheDefinition+xml"/>
  <Override PartName="/xl/pivotTables/pivotTable1.xml" ContentType="application/vnd.openxmlformats-officedocument.spreadsheetml.pivotTabl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queryTables/queryTable1.xml" ContentType="application/vnd.openxmlformats-officedocument.spreadsheetml.queryTable+xml"/>
  <Override PartName="/xl/tables/table4.xml" ContentType="application/vnd.openxmlformats-officedocument.spreadsheetml.table+xml"/>
  <Override PartName="/xl/queryTables/queryTable2.xml" ContentType="application/vnd.openxmlformats-officedocument.spreadsheetml.queryTable+xml"/>
  <Override PartName="/xl/drawings/drawing5.xml" ContentType="application/vnd.openxmlformats-officedocument.drawing+xml"/>
  <Override PartName="/xl/tables/table5.xml" ContentType="application/vnd.openxmlformats-officedocument.spreadsheetml.table+xml"/>
  <Override PartName="/xl/queryTables/queryTable3.xml" ContentType="application/vnd.openxmlformats-officedocument.spreadsheetml.queryTable+xml"/>
  <Override PartName="/xl/tables/table6.xml" ContentType="application/vnd.openxmlformats-officedocument.spreadsheetml.table+xml"/>
  <Override PartName="/xl/queryTables/queryTable4.xml" ContentType="application/vnd.openxmlformats-officedocument.spreadsheetml.queryTable+xml"/>
  <Override PartName="/xl/pivotTables/pivotTable2.xml" ContentType="application/vnd.openxmlformats-officedocument.spreadsheetml.pivotTable+xml"/>
  <Override PartName="/xl/drawings/drawing6.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hidePivotFieldList="1"/>
  <mc:AlternateContent xmlns:mc="http://schemas.openxmlformats.org/markup-compatibility/2006">
    <mc:Choice Requires="x15">
      <x15ac:absPath xmlns:x15ac="http://schemas.microsoft.com/office/spreadsheetml/2010/11/ac" url="D:\Publii\sites\antoni-l-laszewski\input\media\files\"/>
    </mc:Choice>
  </mc:AlternateContent>
  <xr:revisionPtr revIDLastSave="0" documentId="13_ncr:1_{74E29F6D-BDE9-47B3-858C-58166444906C}" xr6:coauthVersionLast="47" xr6:coauthVersionMax="47" xr10:uidLastSave="{00000000-0000-0000-0000-000000000000}"/>
  <bookViews>
    <workbookView xWindow="28680" yWindow="-120" windowWidth="29040" windowHeight="15720" xr2:uid="{00000000-000D-0000-FFFF-FFFF00000000}"/>
  </bookViews>
  <sheets>
    <sheet name="Wstęp" sheetId="1" r:id="rId1"/>
    <sheet name="Emitenci" sheetId="3" r:id="rId2"/>
    <sheet name="Obligacje" sheetId="5" r:id="rId3"/>
    <sheet name="Obligacje.pl" sheetId="15" r:id="rId4"/>
    <sheet name="Statystyki miesięczne" sheetId="13" state="hidden" r:id="rId5"/>
    <sheet name="Statystyki dzienne" sheetId="12" state="hidden" r:id="rId6"/>
    <sheet name="Lista obligacji" sheetId="11" r:id="rId7"/>
    <sheet name="Obligacje_pl" sheetId="17" state="hidden" r:id="rId8"/>
    <sheet name="Portfel" sheetId="14" r:id="rId9"/>
  </sheets>
  <definedNames>
    <definedName name="Calctype">Wstęp!$A$5</definedName>
    <definedName name="Duration">Wstęp!$B$3</definedName>
    <definedName name="ExternalData_1" localSheetId="6" hidden="1">'Lista obligacji'!$A$1:$X$2</definedName>
    <definedName name="ExternalData_1" localSheetId="4" hidden="1">'Statystyki miesięczne'!$A$1:$N$2</definedName>
    <definedName name="ExternalData_2" localSheetId="7" hidden="1">Obligacje_pl!$A$1:$F$2</definedName>
    <definedName name="ExternalData_2" localSheetId="5" hidden="1">'Statystyki dzienne'!$A$1:$O$2</definedName>
    <definedName name="Fragmentator_Typ_emitenta">#N/A</definedName>
    <definedName name="Lokalizacja">Wstęp!$B$1</definedName>
    <definedName name="Obligi">Obligacje.pl!$A$1:$F$2000</definedName>
    <definedName name="Time">Wstęp!$B$4</definedName>
    <definedName name="Value">Wstęp!$B$2</definedName>
  </definedNames>
  <calcPr calcId="191029"/>
  <pivotCaches>
    <pivotCache cacheId="0" r:id="rId10"/>
  </pivotCaches>
  <extLst>
    <ext xmlns:x14="http://schemas.microsoft.com/office/spreadsheetml/2009/9/main" uri="{876F7934-8845-4945-9796-88D515C7AA90}">
      <x14:pivotCaches>
        <pivotCache cacheId="1" r:id="rId11"/>
      </x14:pivotCaches>
    </ext>
    <ext xmlns:x14="http://schemas.microsoft.com/office/spreadsheetml/2009/9/main" uri="{BBE1A952-AA13-448e-AADC-164F8A28A991}">
      <x14:slicerCaches>
        <x14:slicerCache r:id="rId12"/>
      </x14:slicerCaches>
    </ext>
    <ext xmlns:x14="http://schemas.microsoft.com/office/spreadsheetml/2009/9/main" uri="{79F54976-1DA5-4618-B147-4CDE4B953A38}">
      <x14:workbookPr/>
    </ext>
    <ext xmlns:x15="http://schemas.microsoft.com/office/spreadsheetml/2010/11/main" uri="{841E416B-1EF1-43b6-AB56-02D37102CBD5}">
      <x15:pivotCaches>
        <pivotCache cacheId="2" r:id="rId13"/>
      </x15:pivotCaches>
    </ext>
    <ext xmlns:x15="http://schemas.microsoft.com/office/spreadsheetml/2010/11/main" uri="{983426D0-5260-488c-9760-48F4B6AC55F4}">
      <x15:pivotTableReferences>
        <x15:pivotTableReference r:id="rId14"/>
      </x15:pivotTableReference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Statystyki dzienne_c0587503-8d33-4074-b567-c600d056a2b0" name="Statystyki dzienne" connection="Zapytanie — Statystyki dzienne"/>
          <x15:modelTable id="Statystyki miesięczne_f9f7cf7e-3d09-447d-9d48-209c4db7fe18" name="Statystyki miesięczne" connection="Zapytanie — Statystyki miesięczne"/>
          <x15:modelTable id="Emitenci_ce69d644-6389-4902-86a8-354d5978b93b" name="Emitenci" connection="Zapytanie — Emitenci"/>
          <x15:modelTable id="Obligacje_1505869a-03e5-4901-a732-4f8f982c51a3" name="Obligacje" connection="Zapytanie — Obligacje"/>
          <x15:modelTable id="GPW razem_30137ef4-2772-49ea-9081-bfeea7ddd844" name="GPW razem" connection="Zapytanie — GPW razem"/>
          <x15:modelTable id="Duration_5b064165-a75a-4ede-af0b-f72a401c96ca" name="Duration" connection="Zapytanie — Duration"/>
          <x15:modelTable id="Value_e7c8cc2b-040d-4bcf-80e4-ed4a15de03e3" name="Value" connection="Zapytanie — Value"/>
          <x15:modelTable id="Time_17ac7fc7-52e6-45a2-a790-20dcdabb16ad" name="Time" connection="Zapytanie — Time"/>
          <x15:modelTable id="Obligacje_pl_4b9e98f7-3eae-43a7-bcd5-fa935e44f504" name="Obligacje_pl" connection="Zapytanie — Obligacje_pl"/>
          <x15:modelTable id="Calctype_cf49df77-aee2-4008-93fc-c3d408a5b20b" name="Calctype" connection="Zapytanie — Calctype"/>
        </x15:modelTables>
        <x15:modelRelationships>
          <x15:modelRelationship fromTable="Statystyki dzienne" fromColumn="Kod obligacji" toTable="GPW razem" toColumn="Kod obligacji"/>
          <x15:modelRelationship fromTable="GPW razem" fromColumn="Emitent GPW" toTable="Emitenci" toColumn="Emitent GPW"/>
          <x15:modelRelationship fromTable="GPW razem" fromColumn="Kod obligacji" toTable="Statystyki miesięczne" toColumn="Kod obligacji"/>
          <x15:modelRelationship fromTable="GPW razem" fromColumn="Kod obligacji" toTable="Obligacje" toColumn="Kod obligacji"/>
          <x15:modelRelationship fromTable="GPW razem" fromColumn="Kod obligacji" toTable="Obligacje_pl" toColumn="Kod obligacji"/>
        </x15:modelRelationships>
        <x15:extLst>
          <ext xmlns:x16="http://schemas.microsoft.com/office/spreadsheetml/2014/11/main" uri="{9835A34E-60A6-4A7C-AAB8-D5F71C897F49}">
            <x16:modelTimeGroupings>
              <x16:modelTimeGrouping tableName="Statystyki dzienne" columnName="Termin wykupu" columnId="Termin wykupu">
                <x16:calculatedTimeColumn columnName="Termin wykupu (rok)" columnId="Termin wykupu (rok)" contentType="years" isSelected="1"/>
                <x16:calculatedTimeColumn columnName="Termin wykupu (kwartał)" columnId="Termin wykupu (kwartał)" contentType="quarters" isSelected="1"/>
                <x16:calculatedTimeColumn columnName="Termin wykupu (indeks miesiąca)" columnId="Termin wykupu (indeks miesiąca)" contentType="monthsindex" isSelected="1"/>
                <x16:calculatedTimeColumn columnName="Termin wykupu (miesiąc)" columnId="Termin wykupu (miesiąc)" contentType="months" isSelected="1"/>
              </x16:modelTimeGrouping>
              <x16:modelTimeGrouping tableName="GPW razem" columnName="Termin wykupu" columnId="Calculated Column 15">
                <x16:calculatedTimeColumn columnName="Termin wykupu (rok)" columnId="Termin wykupu (rok)" contentType="years" isSelected="1"/>
                <x16:calculatedTimeColumn columnName="Termin wykupu (kwartał)" columnId="Termin wykupu (kwartał)" contentType="quarters" isSelected="1"/>
                <x16:calculatedTimeColumn columnName="Termin wykupu (indeks miesiąca)" columnId="Termin wykupu (indeks miesiąca)" contentType="monthsindex" isSelected="1"/>
                <x16:calculatedTimeColumn columnName="Termin wykupu (miesiąc)" columnId="Termin wykupu (miesiąc)" contentType="months" isSelected="1"/>
              </x16:modelTimeGrouping>
            </x16:modelTimeGroupings>
          </ext>
        </x15:extLst>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 i="11" l="1"/>
  <c r="AA19" i="11" l="1"/>
  <c r="AC11" i="11"/>
  <c r="AA28" i="11"/>
  <c r="Z334" i="11"/>
  <c r="Z300" i="11"/>
  <c r="Z266" i="11"/>
  <c r="Z232" i="11"/>
  <c r="Z198" i="11"/>
  <c r="Z164" i="11"/>
  <c r="Z130" i="11"/>
  <c r="Z96" i="11"/>
  <c r="Z62" i="11"/>
  <c r="AB4" i="11"/>
  <c r="AB3" i="11"/>
  <c r="AA3" i="11"/>
  <c r="AA4" i="11"/>
  <c r="AA21" i="11"/>
  <c r="AA18" i="11"/>
  <c r="AA16" i="11"/>
  <c r="AA15" i="11"/>
  <c r="AA24" i="11"/>
  <c r="AA330" i="11" s="1"/>
  <c r="AA22" i="11"/>
  <c r="AA294" i="11" s="1"/>
  <c r="AB5" i="11" l="1"/>
  <c r="AA5" i="11"/>
  <c r="AA8" i="11"/>
  <c r="AA296" i="11"/>
  <c r="AA192" i="11"/>
  <c r="AA158" i="11"/>
  <c r="AA124" i="11"/>
  <c r="AA160" i="11"/>
  <c r="AA226" i="11"/>
  <c r="AA228" i="11"/>
  <c r="AA194" i="11"/>
  <c r="AA56" i="11"/>
  <c r="AA90" i="11"/>
  <c r="AA126" i="11"/>
  <c r="AA260" i="11"/>
  <c r="AA262" i="11"/>
  <c r="AA58" i="11"/>
  <c r="AA92" i="11"/>
  <c r="AA328" i="11"/>
  <c r="AA7" i="11"/>
  <c r="AA313" i="11" s="1"/>
  <c r="AA20" i="11"/>
  <c r="AC113" i="11" l="1"/>
  <c r="AC45" i="11"/>
  <c r="AC147" i="11"/>
  <c r="AC249" i="11"/>
  <c r="AC283" i="11"/>
  <c r="AC181" i="11"/>
  <c r="AC79" i="11"/>
  <c r="AC215" i="11"/>
  <c r="AC317" i="11"/>
  <c r="AA334" i="11"/>
  <c r="AA62" i="11"/>
  <c r="AA266" i="11"/>
  <c r="AA130" i="11"/>
  <c r="AA198" i="11"/>
  <c r="AA232" i="11"/>
  <c r="AA164" i="11"/>
  <c r="AA300" i="11"/>
  <c r="AA96" i="11"/>
  <c r="AA327" i="11"/>
  <c r="AA293" i="11"/>
  <c r="AA259" i="11"/>
  <c r="AA225" i="11"/>
  <c r="AA191" i="11"/>
  <c r="AA157" i="11"/>
  <c r="AA123" i="11"/>
  <c r="AA89" i="11"/>
  <c r="AA55" i="11"/>
  <c r="AA275" i="11"/>
  <c r="AA139" i="11"/>
  <c r="AA71" i="11"/>
  <c r="AA37" i="11"/>
  <c r="AA309" i="11"/>
  <c r="AA241" i="11"/>
  <c r="AA207" i="11"/>
  <c r="AA173" i="11"/>
  <c r="AA105" i="11"/>
  <c r="AA326" i="11"/>
  <c r="AA292" i="11"/>
  <c r="AA258" i="11"/>
  <c r="AA224" i="11"/>
  <c r="AA190" i="11"/>
  <c r="AA156" i="11"/>
  <c r="AA122" i="11"/>
  <c r="AA88" i="11"/>
  <c r="AA54" i="11"/>
  <c r="AB309" i="11"/>
  <c r="AB275" i="11"/>
  <c r="AB241" i="11"/>
  <c r="AB207" i="11"/>
  <c r="AB173" i="11"/>
  <c r="AB139" i="11"/>
  <c r="AB105" i="11"/>
  <c r="AB71" i="11"/>
  <c r="AB37" i="11"/>
  <c r="AB310" i="11"/>
  <c r="AB276" i="11"/>
  <c r="AB242" i="11"/>
  <c r="AB208" i="11"/>
  <c r="AB174" i="11"/>
  <c r="AB140" i="11"/>
  <c r="AB106" i="11"/>
  <c r="AB72" i="11"/>
  <c r="AB38" i="11"/>
  <c r="AA38" i="11"/>
  <c r="AA310" i="11"/>
  <c r="AA276" i="11"/>
  <c r="AA242" i="11"/>
  <c r="AA208" i="11"/>
  <c r="AA174" i="11"/>
  <c r="AA140" i="11"/>
  <c r="AA106" i="11"/>
  <c r="AA72" i="11"/>
  <c r="AA245" i="11"/>
  <c r="AA279" i="11"/>
  <c r="AA177" i="11"/>
  <c r="AA211" i="11"/>
  <c r="AA109" i="11"/>
  <c r="AA143" i="11"/>
  <c r="AA41" i="11"/>
  <c r="AA75" i="11"/>
  <c r="AA17" i="11"/>
  <c r="AA6" i="11"/>
  <c r="AB311" i="11" l="1"/>
  <c r="AA311" i="11"/>
  <c r="AA186" i="11"/>
  <c r="AA220" i="11"/>
  <c r="AA118" i="11"/>
  <c r="AA152" i="11"/>
  <c r="AA254" i="11"/>
  <c r="AA84" i="11"/>
  <c r="AA288" i="11"/>
  <c r="AA50" i="11"/>
  <c r="AA322" i="11"/>
  <c r="AA221" i="11"/>
  <c r="AA255" i="11"/>
  <c r="AA119" i="11"/>
  <c r="AA289" i="11"/>
  <c r="AA85" i="11"/>
  <c r="AA153" i="11"/>
  <c r="AA323" i="11"/>
  <c r="AA51" i="11"/>
  <c r="AA187" i="11"/>
  <c r="AA256" i="11"/>
  <c r="AA290" i="11"/>
  <c r="AA120" i="11"/>
  <c r="AA324" i="11"/>
  <c r="AA222" i="11"/>
  <c r="AA86" i="11"/>
  <c r="AA52" i="11"/>
  <c r="AA154" i="11"/>
  <c r="AA188" i="11"/>
  <c r="AA151" i="11"/>
  <c r="AA185" i="11"/>
  <c r="AA219" i="11"/>
  <c r="AA253" i="11"/>
  <c r="AA287" i="11"/>
  <c r="AA83" i="11"/>
  <c r="AA49" i="11"/>
  <c r="AA117" i="11"/>
  <c r="AA321" i="11"/>
  <c r="AA312" i="11"/>
  <c r="AA278" i="11"/>
  <c r="AA244" i="11"/>
  <c r="AA210" i="11"/>
  <c r="AA176" i="11"/>
  <c r="AA142" i="11"/>
  <c r="AA108" i="11"/>
  <c r="AA74" i="11"/>
  <c r="AA40" i="11"/>
  <c r="AA325" i="11"/>
  <c r="AA291" i="11"/>
  <c r="AA257" i="11"/>
  <c r="AA223" i="11"/>
  <c r="AA189" i="11"/>
  <c r="AA155" i="11"/>
  <c r="AA121" i="11"/>
  <c r="AA87" i="11"/>
  <c r="AA53" i="11"/>
  <c r="AA314" i="11"/>
  <c r="AB39" i="11" l="1"/>
  <c r="AB243" i="11"/>
  <c r="AB73" i="11"/>
  <c r="AB141" i="11"/>
  <c r="AB107" i="11"/>
  <c r="AB209" i="11"/>
  <c r="AB277" i="11"/>
  <c r="AB175" i="11"/>
  <c r="AA246" i="11"/>
  <c r="AA280" i="11"/>
  <c r="AA243" i="11"/>
  <c r="AA277" i="11"/>
  <c r="AA175" i="11"/>
  <c r="AA209" i="11"/>
  <c r="AA178" i="11"/>
  <c r="AA212" i="11"/>
  <c r="AA110" i="11"/>
  <c r="AA144" i="11"/>
  <c r="AA107" i="11"/>
  <c r="AA141" i="11"/>
  <c r="AA42" i="11"/>
  <c r="AA76" i="11"/>
  <c r="AA39" i="11"/>
  <c r="AA73" i="1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2D0E231-7484-4A93-9D89-CC9143161A6D}" keepAlive="1" name="ModelConnection_ExternalData_1" description="Model danych" type="5" refreshedVersion="8" minRefreshableVersion="5" saveData="1">
    <dbPr connection="Data Model Connection" command="GPW razem" commandType="3"/>
    <extLst>
      <ext xmlns:x15="http://schemas.microsoft.com/office/spreadsheetml/2010/11/main" uri="{DE250136-89BD-433C-8126-D09CA5730AF9}">
        <x15:connection id="" model="1"/>
      </ext>
    </extLst>
  </connection>
  <connection id="2" xr16:uid="{7C244C71-EA59-47D1-9558-711C36A09F14}" keepAlive="1" name="ModelConnection_ExternalData_11" description="Model danych" type="5" refreshedVersion="8" minRefreshableVersion="5" saveData="1">
    <dbPr connection="Data Model Connection" command="Statystyki miesięczne" commandType="3"/>
    <extLst>
      <ext xmlns:x15="http://schemas.microsoft.com/office/spreadsheetml/2010/11/main" uri="{DE250136-89BD-433C-8126-D09CA5730AF9}">
        <x15:connection id="" model="1"/>
      </ext>
    </extLst>
  </connection>
  <connection id="3" xr16:uid="{90DED6A3-6BDA-45B2-B94B-D956C3278126}" keepAlive="1" name="ModelConnection_ExternalData_2" description="Model danych" type="5" refreshedVersion="8" minRefreshableVersion="5" saveData="1">
    <dbPr connection="Data Model Connection" command="Statystyki dzienne" commandType="3"/>
    <extLst>
      <ext xmlns:x15="http://schemas.microsoft.com/office/spreadsheetml/2010/11/main" uri="{DE250136-89BD-433C-8126-D09CA5730AF9}">
        <x15:connection id="" model="1"/>
      </ext>
    </extLst>
  </connection>
  <connection id="4" xr16:uid="{0DC0196B-BB51-4D3D-9201-1EECDEFE5F70}" keepAlive="1" name="ModelConnection_ExternalData_21" description="Model danych" type="5" refreshedVersion="8" minRefreshableVersion="5" saveData="1">
    <dbPr connection="Data Model Connection" command="Obligacje_pl" commandType="3"/>
    <extLst>
      <ext xmlns:x15="http://schemas.microsoft.com/office/spreadsheetml/2010/11/main" uri="{DE250136-89BD-433C-8126-D09CA5730AF9}">
        <x15:connection id="" model="1"/>
      </ext>
    </extLst>
  </connection>
  <connection id="5" xr16:uid="{609354B1-1A0D-4FD5-A2C7-524F8629DBC4}" keepAlive="1" name="ThisWorkbookDataModel" description="Model danych"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 id="6" xr16:uid="{35CFC80D-1187-40DE-8B82-8BA72BA94AAB}" name="Zapytanie — Calctype" description="Połączenie z zapytaniem „Calctype” w skoroszycie." type="100" refreshedVersion="8" minRefreshableVersion="5">
    <extLst>
      <ext xmlns:x15="http://schemas.microsoft.com/office/spreadsheetml/2010/11/main" uri="{DE250136-89BD-433C-8126-D09CA5730AF9}">
        <x15:connection id="44562180-3558-484a-804b-50d665691dc5">
          <x15:oledbPr connection="Provider=Microsoft.Mashup.OleDb.1;Data Source=$Workbook$;Location=Calctype;Extended Properties=&quot;&quot;">
            <x15:dbTables>
              <x15:dbTable name="Calctype"/>
            </x15:dbTables>
          </x15:oledbPr>
        </x15:connection>
      </ext>
    </extLst>
  </connection>
  <connection id="7" xr16:uid="{6CA3555F-049B-4F85-953F-C97E4AE7FBB0}" name="Zapytanie — Duration" description="Połączenie z zapytaniem „Duration” w skoroszycie." type="100" refreshedVersion="8" minRefreshableVersion="5">
    <extLst>
      <ext xmlns:x15="http://schemas.microsoft.com/office/spreadsheetml/2010/11/main" uri="{DE250136-89BD-433C-8126-D09CA5730AF9}">
        <x15:connection id="fa260756-d761-4a38-8ddd-4cdaffb6b866">
          <x15:oledbPr connection="Provider=Microsoft.Mashup.OleDb.1;Data Source=$Workbook$;Location=Duration;Extended Properties=&quot;&quot;">
            <x15:dbTables>
              <x15:dbTable name="Duration"/>
            </x15:dbTables>
          </x15:oledbPr>
        </x15:connection>
      </ext>
    </extLst>
  </connection>
  <connection id="8" xr16:uid="{FC34CA98-EC3F-46EE-BB18-CCC9FF36C734}" name="Zapytanie — Emitenci" description="Połączenie z zapytaniem „Emitenci” w skoroszycie." type="100" refreshedVersion="8" minRefreshableVersion="5">
    <extLst>
      <ext xmlns:x15="http://schemas.microsoft.com/office/spreadsheetml/2010/11/main" uri="{DE250136-89BD-433C-8126-D09CA5730AF9}">
        <x15:connection id="fd28dabe-c2fc-4d60-b779-e424a5c1780f">
          <x15:oledbPr connection="Provider=Microsoft.Mashup.OleDb.1;Data Source=$Workbook$;Location=Emitenci;Extended Properties=&quot;&quot;">
            <x15:dbTables>
              <x15:dbTable name="Emitenci"/>
            </x15:dbTables>
          </x15:oledbPr>
        </x15:connection>
      </ext>
    </extLst>
  </connection>
  <connection id="9" xr16:uid="{4122D2ED-7D6A-4416-8BC6-799E29F04F88}" name="Zapytanie — GPW razem" description="Połączenie z zapytaniem „GPW razem” w skoroszycie." type="100" refreshedVersion="8" minRefreshableVersion="5">
    <extLst>
      <ext xmlns:x15="http://schemas.microsoft.com/office/spreadsheetml/2010/11/main" uri="{DE250136-89BD-433C-8126-D09CA5730AF9}">
        <x15:connection id="bad39355-e020-4040-90ee-6a34ebde1d36">
          <x15:oledbPr connection="Provider=Microsoft.Mashup.OleDb.1;Data Source=$Workbook$;Location=&quot;GPW razem&quot;;Extended Properties=&quot;&quot;">
            <x15:dbTables>
              <x15:dbTable name="GPW razem"/>
            </x15:dbTables>
          </x15:oledbPr>
        </x15:connection>
      </ext>
    </extLst>
  </connection>
  <connection id="10" xr16:uid="{CE158B37-4411-4D50-9F2A-61E10BDD89D9}" keepAlive="1" name="Zapytanie — GPW_EXCEL_dzienne" description="Połączenie z zapytaniem „GPW_EXCEL_dzienne” w skoroszycie." type="5" refreshedVersion="0" background="1">
    <dbPr connection="Provider=Microsoft.Mashup.OleDb.1;Data Source=$Workbook$;Location=GPW_EXCEL_dzienne;Extended Properties=&quot;&quot;" command="SELECT * FROM [GPW_EXCEL_dzienne]"/>
  </connection>
  <connection id="11" xr16:uid="{F6B52B83-43DF-40CC-863E-DFE2E44C5FA8}" keepAlive="1" name="Zapytanie — GPW_EXCEL_MSC_FUN" description="Połączenie z zapytaniem „GPW_EXCEL_MSC_FUN” w skoroszycie." type="5" refreshedVersion="0" background="1">
    <dbPr connection="Provider=Microsoft.Mashup.OleDb.1;Data Source=$Workbook$;Location=GPW_EXCEL_MSC_FUN;Extended Properties=&quot;&quot;" command="SELECT * FROM [GPW_EXCEL_MSC_FUN]"/>
  </connection>
  <connection id="12" xr16:uid="{53D8F7D0-3E70-4C7D-A8BD-5D87B28D8F39}" name="Zapytanie — Obligacje" description="Połączenie z zapytaniem „Obligacje” w skoroszycie." type="100" refreshedVersion="8" minRefreshableVersion="5">
    <extLst>
      <ext xmlns:x15="http://schemas.microsoft.com/office/spreadsheetml/2010/11/main" uri="{DE250136-89BD-433C-8126-D09CA5730AF9}">
        <x15:connection id="e837f61a-9289-4c82-a3b7-eb8530d8947e">
          <x15:oledbPr connection="Provider=Microsoft.Mashup.OleDb.1;Data Source=$Workbook$;Location=Obligacje;Extended Properties=&quot;&quot;">
            <x15:dbTables>
              <x15:dbTable name="Obligacje"/>
            </x15:dbTables>
          </x15:oledbPr>
        </x15:connection>
      </ext>
    </extLst>
  </connection>
  <connection id="13" xr16:uid="{E600E2F7-FE32-4764-83D4-FF675827606A}" name="Zapytanie — Obligacje_pl" description="Połączenie z zapytaniem „Obligacje_pl” w skoroszycie." type="100" refreshedVersion="8" minRefreshableVersion="5">
    <extLst>
      <ext xmlns:x15="http://schemas.microsoft.com/office/spreadsheetml/2010/11/main" uri="{DE250136-89BD-433C-8126-D09CA5730AF9}">
        <x15:connection id="b54506bb-48cc-4e11-a7d3-3e91236048f3">
          <x15:oledbPr connection="Provider=Microsoft.Mashup.OleDb.1;Data Source=$Workbook$;Location=Obligacje_pl;Extended Properties=&quot;&quot;">
            <x15:dbTables>
              <x15:dbTable name="Obligacje_pl"/>
            </x15:dbTables>
          </x15:oledbPr>
        </x15:connection>
      </ext>
    </extLst>
  </connection>
  <connection id="14" xr16:uid="{61F7A671-8B87-451A-8188-94D6F1A4752B}" name="Zapytanie — Statystyki dzienne" description="Połączenie z zapytaniem „Statystyki dzienne” w skoroszycie." type="100" refreshedVersion="8" minRefreshableVersion="5" background="1" saveData="1">
    <extLst>
      <ext xmlns:x15="http://schemas.microsoft.com/office/spreadsheetml/2010/11/main" uri="{DE250136-89BD-433C-8126-D09CA5730AF9}">
        <x15:connection id="593bf818-dac0-4bcc-a516-49260479cf14">
          <x15:oledbPr connection="Provider=Microsoft.Mashup.OleDb.1;Data Source=$Workbook$;Location=&quot;Statystyki dzienne&quot;;Extended Properties=&quot;&quot;">
            <x15:dbTables>
              <x15:dbTable name="Statystyki dzienne"/>
            </x15:dbTables>
          </x15:oledbPr>
        </x15:connection>
      </ext>
    </extLst>
  </connection>
  <connection id="15" xr16:uid="{AF158D28-84BB-4F74-B4AC-9599993ABEBD}" name="Zapytanie — Statystyki miesięczne" description="Połączenie z zapytaniem „Statystyki miesięczne” w skoroszycie." type="100" refreshedVersion="8" minRefreshableVersion="5">
    <extLst>
      <ext xmlns:x15="http://schemas.microsoft.com/office/spreadsheetml/2010/11/main" uri="{DE250136-89BD-433C-8126-D09CA5730AF9}">
        <x15:connection id="20e23ce3-11dc-42ef-b4c8-b72793379381">
          <x15:oledbPr connection="Provider=Microsoft.Mashup.OleDb.1;Data Source=$Workbook$;Location=&quot;Statystyki miesięczne&quot;;Extended Properties=&quot;&quot;">
            <x15:dbTables>
              <x15:dbTable name="Statystyki miesięczne"/>
            </x15:dbTables>
          </x15:oledbPr>
        </x15:connection>
      </ext>
    </extLst>
  </connection>
  <connection id="16" xr16:uid="{8A658184-95CE-4709-AB8E-E5195959DB7C}" name="Zapytanie — Time" description="Połączenie z zapytaniem „Time” w skoroszycie." type="100" refreshedVersion="8" minRefreshableVersion="5">
    <extLst>
      <ext xmlns:x15="http://schemas.microsoft.com/office/spreadsheetml/2010/11/main" uri="{DE250136-89BD-433C-8126-D09CA5730AF9}">
        <x15:connection id="cefdd4a5-9e5e-4e99-b514-39acd6cae5fc">
          <x15:oledbPr connection="Provider=Microsoft.Mashup.OleDb.1;Data Source=$Workbook$;Location=Time;Extended Properties=&quot;&quot;">
            <x15:dbTables>
              <x15:dbTable name="Time"/>
            </x15:dbTables>
          </x15:oledbPr>
        </x15:connection>
      </ext>
    </extLst>
  </connection>
  <connection id="17" xr16:uid="{4B88CCE7-ECC5-4CAD-A695-955B5A56BA66}" name="Zapytanie — Value" description="Połączenie z zapytaniem „Value” w skoroszycie." type="100" refreshedVersion="8" minRefreshableVersion="5">
    <extLst>
      <ext xmlns:x15="http://schemas.microsoft.com/office/spreadsheetml/2010/11/main" uri="{DE250136-89BD-433C-8126-D09CA5730AF9}">
        <x15:connection id="f1670559-5bea-4808-97d2-ada282991ecb">
          <x15:oledbPr connection="Provider=Microsoft.Mashup.OleDb.1;Data Source=$Workbook$;Location=Value;Extended Properties=&quot;&quot;">
            <x15:dbTables>
              <x15:dbTable name="Value"/>
            </x15:dbTables>
          </x15:oledbPr>
        </x15:connection>
      </ext>
    </extLst>
  </connection>
</connections>
</file>

<file path=xl/sharedStrings.xml><?xml version="1.0" encoding="utf-8"?>
<sst xmlns="http://schemas.openxmlformats.org/spreadsheetml/2006/main" count="362" uniqueCount="194">
  <si>
    <t>Emitent GPW</t>
  </si>
  <si>
    <t>Ocena</t>
  </si>
  <si>
    <t>Adnotacje</t>
  </si>
  <si>
    <t>ANWIM</t>
  </si>
  <si>
    <t>Anwim</t>
  </si>
  <si>
    <t>AOW FAKTORING</t>
  </si>
  <si>
    <t>AOW Faktoring</t>
  </si>
  <si>
    <t>ARCHE</t>
  </si>
  <si>
    <t>Arche</t>
  </si>
  <si>
    <t>BEST</t>
  </si>
  <si>
    <t>Best</t>
  </si>
  <si>
    <t>BGK</t>
  </si>
  <si>
    <t>CAVATINA HOLDING</t>
  </si>
  <si>
    <t>Cavatina</t>
  </si>
  <si>
    <t>COGNOR</t>
  </si>
  <si>
    <t>Cognor</t>
  </si>
  <si>
    <t>CYFROWY POLSAT</t>
  </si>
  <si>
    <t>Cyfrowy Polsat</t>
  </si>
  <si>
    <t>DEKPOL</t>
  </si>
  <si>
    <t>Dekpol</t>
  </si>
  <si>
    <t>DEVELIA</t>
  </si>
  <si>
    <t>Develia</t>
  </si>
  <si>
    <t>DOM DEVELOPMENT</t>
  </si>
  <si>
    <t>Dom Development</t>
  </si>
  <si>
    <t>ECHO INVESTMENT</t>
  </si>
  <si>
    <t>Echo Investment</t>
  </si>
  <si>
    <t>GHELAMCO INVEST</t>
  </si>
  <si>
    <t>Ghelamco Invest</t>
  </si>
  <si>
    <t>INDOS</t>
  </si>
  <si>
    <t>Indos</t>
  </si>
  <si>
    <t>INTERNETOWY FUNDUSZ LEASINGOWY</t>
  </si>
  <si>
    <t>Internetowy F. Leasingowy</t>
  </si>
  <si>
    <t>KGHM POLSKA MIEDŹ SA</t>
  </si>
  <si>
    <t>KGHM</t>
  </si>
  <si>
    <t>KRUK</t>
  </si>
  <si>
    <t>Kruk</t>
  </si>
  <si>
    <t>LOKUM DEWELOPER</t>
  </si>
  <si>
    <t>Lokum Deweloper</t>
  </si>
  <si>
    <t>MARVIPOL DEVELOPMENT</t>
  </si>
  <si>
    <t>Marvipol</t>
  </si>
  <si>
    <t>MCI MANAGEMENT SP. Z O.O</t>
  </si>
  <si>
    <t>OLIVIA FIN</t>
  </si>
  <si>
    <t>Olivia Fin</t>
  </si>
  <si>
    <t>ORLEN</t>
  </si>
  <si>
    <t>Orlen</t>
  </si>
  <si>
    <t>PCC EXOL</t>
  </si>
  <si>
    <t>PCC Exol</t>
  </si>
  <si>
    <t>PCC ROKITA</t>
  </si>
  <si>
    <t>PCC Rokita</t>
  </si>
  <si>
    <t>POLSKI HOLDING NIERUCHOMOŚCI</t>
  </si>
  <si>
    <t>PHN</t>
  </si>
  <si>
    <t>PRAGMAGO</t>
  </si>
  <si>
    <t>PragmaGO</t>
  </si>
  <si>
    <t>ROBYG</t>
  </si>
  <si>
    <t>Robyg</t>
  </si>
  <si>
    <t>RONSON</t>
  </si>
  <si>
    <t>Ronson</t>
  </si>
  <si>
    <t>SP</t>
  </si>
  <si>
    <t>UNIBEP SA</t>
  </si>
  <si>
    <t>Unibep</t>
  </si>
  <si>
    <t>UNIDEVELOPMENT</t>
  </si>
  <si>
    <t>Unidevelopment</t>
  </si>
  <si>
    <t>VICTORIA DOM SPÓŁKA AKCYJNA</t>
  </si>
  <si>
    <t>Victoria Dom</t>
  </si>
  <si>
    <t>VINDEXUS</t>
  </si>
  <si>
    <t>Vindexus</t>
  </si>
  <si>
    <t>WB ELECTRONICS</t>
  </si>
  <si>
    <t>WB Electronics</t>
  </si>
  <si>
    <t>WHITE STONE DEVELOPMENT</t>
  </si>
  <si>
    <t>White Stone</t>
  </si>
  <si>
    <t>7R</t>
  </si>
  <si>
    <t>OKAM CAPITAL</t>
  </si>
  <si>
    <t>Okam</t>
  </si>
  <si>
    <t>Kod obligacji</t>
  </si>
  <si>
    <t>Adnotacja</t>
  </si>
  <si>
    <t>Ilość posiadana</t>
  </si>
  <si>
    <t>FPC0631</t>
  </si>
  <si>
    <t>SIR0228</t>
  </si>
  <si>
    <t>IZ0836</t>
  </si>
  <si>
    <t>Aktualny kupon</t>
  </si>
  <si>
    <t>Emitent</t>
  </si>
  <si>
    <t>Okres do wykupu</t>
  </si>
  <si>
    <t>Nominał</t>
  </si>
  <si>
    <t>Wartość=nominał*cena+odsetki</t>
  </si>
  <si>
    <t>Czas do wykupu liczony w latach (0,25 roku=kwartał)</t>
  </si>
  <si>
    <t>Rodzaj oprocentowania</t>
  </si>
  <si>
    <t>Kurs ostatni</t>
  </si>
  <si>
    <t>Liczba transakcji</t>
  </si>
  <si>
    <t>Bid: wolumen</t>
  </si>
  <si>
    <t>Bid: limit</t>
  </si>
  <si>
    <t>Ask: limit</t>
  </si>
  <si>
    <t>Ask: wolumen</t>
  </si>
  <si>
    <t>Wolumen skumulowany</t>
  </si>
  <si>
    <t>Wartość obrotu skumulowana</t>
  </si>
  <si>
    <t>Data ost.</t>
  </si>
  <si>
    <t>Termin wykupu</t>
  </si>
  <si>
    <t>Narosłe odsetki</t>
  </si>
  <si>
    <t>ISIN</t>
  </si>
  <si>
    <t>INF</t>
  </si>
  <si>
    <t>Waluta</t>
  </si>
  <si>
    <t>Rynek</t>
  </si>
  <si>
    <t>Kupon</t>
  </si>
  <si>
    <t>PLN</t>
  </si>
  <si>
    <t>GPW ASO</t>
  </si>
  <si>
    <t>S</t>
  </si>
  <si>
    <t>Kod ISIN</t>
  </si>
  <si>
    <t>Waluta notowania</t>
  </si>
  <si>
    <t>Wolumen</t>
  </si>
  <si>
    <t>Liczba dni z transakcjami</t>
  </si>
  <si>
    <t>Wartość obrotów (tys. PLN)</t>
  </si>
  <si>
    <t>Data wykupu</t>
  </si>
  <si>
    <t>Typ oprocentowania</t>
  </si>
  <si>
    <t>Cena nominalna</t>
  </si>
  <si>
    <t>Wielkość emisji</t>
  </si>
  <si>
    <t>Własna nazwa</t>
  </si>
  <si>
    <t>Duration</t>
  </si>
  <si>
    <t>i terminie wykupu powyżej</t>
  </si>
  <si>
    <t>Pokaż obligacje o wartości poniżej</t>
  </si>
  <si>
    <t xml:space="preserve">Czas od ostatniej transakcji na Catalyst </t>
  </si>
  <si>
    <t>YTM</t>
  </si>
  <si>
    <t>Wybrana obligacja</t>
  </si>
  <si>
    <t>Wielkość emisji (mln)</t>
  </si>
  <si>
    <t>Kupno</t>
  </si>
  <si>
    <t>Sprzedaż</t>
  </si>
  <si>
    <t>Ostatnia transakcja (wolumen obrotu w ostatnim dniu sesyjnym lub liczba dni od ostatniej transakcji)</t>
  </si>
  <si>
    <t>Wielkość obrotów w poprzednim msc. (tys.)</t>
  </si>
  <si>
    <t>Procent dni z transakcjami w poprzednim miesiącu</t>
  </si>
  <si>
    <t>Termin wykupu (rok)</t>
  </si>
  <si>
    <t>Termin wykupu (kwartał)</t>
  </si>
  <si>
    <t>Termin wykupu (indeks miesiąca)</t>
  </si>
  <si>
    <t>Termin wykupu (miesiąc)</t>
  </si>
  <si>
    <t>Qtr1</t>
  </si>
  <si>
    <t>2030</t>
  </si>
  <si>
    <t>sty</t>
  </si>
  <si>
    <t>Wartość</t>
  </si>
  <si>
    <t>Obligacje</t>
  </si>
  <si>
    <t>Typ emitenta</t>
  </si>
  <si>
    <t>SPW</t>
  </si>
  <si>
    <t>https://obligacje.pl/pl/narzedzia/wyszukiwarka-obligacji-notowanych</t>
  </si>
  <si>
    <t>7R S.A.</t>
  </si>
  <si>
    <t>zmienne WIBOR 6M</t>
  </si>
  <si>
    <t>Marża</t>
  </si>
  <si>
    <t>Legenda</t>
  </si>
  <si>
    <t>Brak transakcji w ostatnich 30 dniach</t>
  </si>
  <si>
    <t>Obligacja zmiennokuponowa</t>
  </si>
  <si>
    <t>Kolumna "Kupon" w tabeli pokazuje, w zależności od wyboru sposobu liczenia rentowności, aktualne oprocentowanie lub "Marża/kupon" z tabeli z Obligacje.pl. Wartość ta jest brana do obliczenia YTM.</t>
  </si>
  <si>
    <t>Obligacja stało/zero kuponowa</t>
  </si>
  <si>
    <t>Obligacja indeksowana inflacją</t>
  </si>
  <si>
    <t>Zob. ich analizę</t>
  </si>
  <si>
    <t>Wyemitowane na rzecz Funduszu Przeciwdziałania COVID-19; poręczenie SP</t>
  </si>
  <si>
    <t>Lokalizacja pobranych plików</t>
  </si>
  <si>
    <t>na których były transakcje w ciągu ostatnich</t>
  </si>
  <si>
    <t>Model nie ma informacji o okresach odsetkowych obligacji, więc nie może uwzględnić zmian WIBOR. Z tego powodu zbudowano dwie możliwości obliczeń:</t>
  </si>
  <si>
    <t>Model nie pokazuje obligacji wieczystych i w innych walutach niż PLN.</t>
  </si>
  <si>
    <t>Dla obligacji zerokuponowych  przyjęto oprocentowanie stałe (równe 0%).</t>
  </si>
  <si>
    <t>9.58%</t>
  </si>
  <si>
    <t>INSTRUKCJA</t>
  </si>
  <si>
    <t>2. Uzupełnij powyższe pola (na szaro). W ostatnim wybierz jedną z 2 możliwości.
3. W arkuszu „Emitenci” można wpisać własne nazwy emitentów, ich „credit rating” i adnotacje.</t>
  </si>
  <si>
    <t>Adnotacja
do serii obligacji</t>
  </si>
  <si>
    <t>Filtry nie dotyczą posiadanych obligacji (wpisanych w arkuszu „Obligacje”)</t>
  </si>
  <si>
    <t>„Emitent GPW” musi pokrywać się z nazwą emitenta ze strony z pobieranymi plikami.</t>
  </si>
  <si>
    <t>4. W arkuszu „Obligacje” można wpisać adnotacje co do poszczególnych serii obligacji np. podporządkowane/zabezpieczone/warunki wcześniejszego wykupu.
Można też wpisać ile sztuk danej obligacji się posiada.
W punktach 3 i 4 można dowolnie usuwać i dodawać wiersze tabeli, nie należy jednak całkowicie ich usuwać/modyfikować kolumn. Kroki są niewymagane.</t>
  </si>
  <si>
    <t>„Adnotacje” nie są pokazywane w arkuszu z listą, służą jako notatnik.</t>
  </si>
  <si>
    <t>W pierwszej kolejności na liście będą emitenci z wyższym ratingiem (wyższa liczba), potem alfabetycznie.
Obligacje danego emitenta sortowane będą rosnąco terminami wykupu.</t>
  </si>
  <si>
    <t>5. Można pobrać dane o kuponach obligacji ze strony obligacje.pl; zob. informacje w arkuszu „Obligacje.pl”.
6. Wybierz „Odśwież wszystko” z menu „Dane” i poczekaj na załadowanie. Zaakceptuj wymagane zgody.
LISTA OBLIGACJI WRAZ Z RENTOWNOŚCIAMI POJAWI SIĘ W ARKUSZU „Lista obligacji”.
Informacja o wartości posiadanych obligacji z podziałem na emitentów pojawi się w „Portfel”.</t>
  </si>
  <si>
    <t>Gdy na danej serii obligacji były dokonywane transakcje w dniu pobrania tabeli z ofertami z GPW (oststni dzień sesyjny), w pobranym pliku podana jest godzina transakcji, a nie pełna data. W takim przypadku program zakłada, że dniem zawarcia ostatniej transakcji jest aktualny dzień (odświeżenia modelu w Excel).</t>
  </si>
  <si>
    <t>Model danych nie pozwala na duplikujące się wartości w tabelach. W przypadku dodania dwa razy tego samego emitenta lub kodu obligacji, odpowiednio w tabelach „Spółki” lub „Obligacje” zostanie on podświetlony na czerwono.</t>
  </si>
  <si>
    <t>Rodzaj oprocentowania pochodzi ze statystyk miesięcznych lub wklejonej ręcznie tabeli z Obligacje.pl. W pierwszym przypadku będzie niedostępny dla obligacji wprowadzonych do obrotu w miesiącu analizy (wybór w komórce A5:B5 nie wpływa na źródło tych danych).</t>
  </si>
  <si>
    <t>Model nie pokazuje obligacji zawieszonych i wycofanych z obrotu, chyba ze są wpisane jako posiadane w arkuszu „Obligacje”.</t>
  </si>
  <si>
    <t>W modelu YTM jest liczone funkcją: RENTOWNOŚĆ(DZIŚ();[@[Termin wykupu]];[@Kupon];[@[Kurs ostatni]];100;2)
Jest to rentowność inwestycji w obligację kupioną w dniu analizy, po cenie ostatniej transakcji na Catalyst. Obligacja podlega wykupowi w terminie wykupu po 100% nominału. Założono, że odsetki wypłacane są co pół roku (dwójka na końcu).
Pomija się prowizje maklerskie (przy zakupie obligacji z długim terminem do wykupu nie ma to znacznego wypływu), konkretne dni okresów odsetkowych oraz różnicę między ceną czystą i brudną.
Otrzymany wynik jest dość dobrym przybliżeniem rentowności obligacji i pozwala na „wytypowanie” emisji wartych dalszej analizy: np. sprawdzenia szczegółowych warunków emisji i skorzystania z kalkulatora Obligacje.pl czy strony GPW.
W zależności od wyboru sposobu obliczenia YTM (komórka A5:B5) w funkcji jako kupon (oprocentowanie) podstawiane jest albo oprocentowanie obligacji w danym okresie albo „Marża/Kupon” z tabeli z Obligacje.pl.
W polu dodatkowych obliczeń po wyborze obligacji liczone jest dodatkowo YTM przy założeniu kupienia obligacji po najlepszej cenie kupna i sprzedaży z arkusza.</t>
  </si>
  <si>
    <t>Ocena to liczba, im większa tym wyżej emitent jest na liście wyników.</t>
  </si>
  <si>
    <t>Przekopiuj tabelę z</t>
  </si>
  <si>
    <t xml:space="preserve"> (wybierz „pokaż wszystko” na górze tabeli)</t>
  </si>
  <si>
    <t>Pasek ilustruje okres do wykupu, gdy poniżej roku to go brak, 
rośnie proporcjonalnie do 10 lat (wtedy pełne wypełnienie)</t>
  </si>
  <si>
    <t>Brak danych o typie oprocentowania (dane ze statystyk miesięcznych lub Obligacje.pl – w pierwszym przypadku nie są dostępne w miesiącu wprowadzenia do obrotu)</t>
  </si>
  <si>
    <t>Po wyborze obligacji marża jest podawana tylko w przypadku zmiennokuponowych. Jej wyświetlenie, tak samo jak rodzaju oprocentowania, wymaga wklejenia danych z Obligacje.pl</t>
  </si>
  <si>
    <t>Po podaniu liczby posiadanych obligacji ich wartość jest podawana na liście wyników w tys. PLN.</t>
  </si>
  <si>
    <t>Po każdej zmianie kliknij „Odśwież wszystko" aby załadować dane.</t>
  </si>
  <si>
    <t>Po wybraniu typu emitenta na powyższym filtrze program pokaże tylko obligacje skarbowe (i BKG) lub tylko korporacyjne. Jest to przydatne przy analizie udziału danego emitenta w portfelu (części korporacyjnej).</t>
  </si>
  <si>
    <t>PKO BANK HIPOTECZNY</t>
  </si>
  <si>
    <t>MCI CAPITAL ASI</t>
  </si>
  <si>
    <t>1b. Zwróć uwagę, żeby pobrane poprzednio (stare) pliki z punku 1 były usunięte.</t>
  </si>
  <si>
    <t>1. Pobierz dane z linku wybierając „Pobierz pełną liste (XLSX)”. Można pobrać tabele „Obligacje przedsiębiorstw (PLN)”, „Obligacje skarbowe (PLN)” i „Listy zastawne (PLN)”; w zależności od tego jakie papiery chce się widzieć. Program automatycznie pokazuje dane ze wszystkich pobranych arkuszy.</t>
  </si>
  <si>
    <t xml:space="preserve">1. Rentowność do wykupu jest liczona przy założeniu, że obligacja do wykupu będzie miała takie same oprocentowanie jak w bieżącym okresie. W sytuacji zmian stóp procentowych będzie to wypaczać wyniki, gdyż obligacja, której podstawą oprocentowania jest stara wartość WIBOR, będzie miała sztucznie zaniżone/zawyżone YTM w stosunku do innych obligacji, które są już w kolejnych okresach odsetkowych z nowym WIBOR.
2. Ponieważ większość obligacji korporacyjnych jest zmiennokuponowa, nie analizuje się oprocentowania, lecz marżę oferowaną ponad WIBOR. Wtedy wszystkie zmiany stóp nie mają wpływu na policzone YTM, które odzwierciedla ile rentowność obligacji przewyższa WIBOR na początku kolejnych okresów odsetkowych. W przypadku obligacji stałokuponowych, YTM liczone w oparciu o wysokość oprocentowania (jak w p. 1) – wynik jest wyższy niż dla zmiennokuponowych, które liczą wyłącznie marżę. </t>
  </si>
  <si>
    <t>Informacje zawarte w pliku i jakiekolwiek otrzymane wyniki nie stanowią rekomendacji inwestycyjnej, autor nie ponosi odpowiedzialności za decyzje podjęte na ich podstawie oraz nie gwarantuje, że nie zawierają błędów. Inwestowanie w obligacje wiąże się z ryzykiem i w każdym przypadku powinno być poprzedzone dogłębną analizą. W sytuacji zmiany w wykorzystywanych źródłach danych, program może przestać działać lub pokazywać wypaczone wyniki.
Przedstawiony sposób wyszukiwania obligacji jest przykładem rozwiązania, które może być wykorzystane do agregowania bezpłatnych danych o rynku obligacji – ma on na celu pokazanie jak „złożone” dane można wygenerować łącząc kilka źródeł oraz stanowić inspirację do rozwoju własnych sposobów analizy Catalyst.</t>
  </si>
  <si>
    <t>MCI</t>
  </si>
  <si>
    <t>MCI MM</t>
  </si>
  <si>
    <t>PKO Hipoteczny</t>
  </si>
  <si>
    <t>Brak danych</t>
  </si>
  <si>
    <t>Oblicz YTM w oparciu o aktualne oprocentowanie</t>
  </si>
  <si>
    <t>PL44</t>
  </si>
  <si>
    <t>1</t>
  </si>
  <si>
    <t>Opracował: Antoni Ludwik Łaszewski
laszewski.eu</t>
  </si>
  <si>
    <r>
      <t xml:space="preserve">Sprawdź opis programu i potencjalne aktualizacje: laszewski.eu/blog/catall-program-do-analizy-obligacji-catalyst
</t>
    </r>
    <r>
      <rPr>
        <b/>
        <sz val="11"/>
        <rFont val="Calibri"/>
        <family val="2"/>
        <charset val="238"/>
        <scheme val="minor"/>
      </rPr>
      <t>Używasz wersji: catALL_2025_11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</si>
</sst>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 #,##0.00_-;_-* &quot;-&quot;??_-;_-@_-"/>
    <numFmt numFmtId="164" formatCode="0.0"/>
    <numFmt numFmtId="165" formatCode="0.00\ &quot;roku&quot;"/>
    <numFmt numFmtId="166" formatCode="#,##0\ &quot;PLN&quot;"/>
    <numFmt numFmtId="167" formatCode="_-* #,##0.0_-;\-* #,##0.0_-;_-* &quot;-&quot;??_-;_-@_-"/>
    <numFmt numFmtId="168" formatCode="_-* #,##0_-;\-* #,##0_-;_-* &quot;-&quot;??_-;_-@_-"/>
    <numFmt numFmtId="169" formatCode="#,##0.0"/>
    <numFmt numFmtId="170" formatCode="#,##0\ &quot;dni&quot;"/>
  </numFmts>
  <fonts count="2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0"/>
      <name val="Calibri"/>
      <family val="2"/>
      <scheme val="minor"/>
    </font>
    <font>
      <sz val="11"/>
      <name val="Calibri"/>
      <family val="2"/>
      <scheme val="minor"/>
    </font>
    <font>
      <sz val="11"/>
      <color theme="1"/>
      <name val="Calibri"/>
      <family val="2"/>
      <scheme val="minor"/>
    </font>
    <font>
      <sz val="8"/>
      <name val="Calibri"/>
      <family val="2"/>
      <scheme val="minor"/>
    </font>
    <font>
      <sz val="11"/>
      <color rgb="FFFF0000"/>
      <name val="Calibri"/>
      <family val="2"/>
      <scheme val="minor"/>
    </font>
    <font>
      <sz val="11"/>
      <color rgb="FF00B050"/>
      <name val="Calibri"/>
      <family val="2"/>
      <scheme val="minor"/>
    </font>
    <font>
      <sz val="10"/>
      <color theme="1"/>
      <name val="Calibri"/>
      <family val="2"/>
      <scheme val="minor"/>
    </font>
    <font>
      <u/>
      <sz val="11"/>
      <color theme="10"/>
      <name val="Calibri"/>
      <family val="2"/>
      <scheme val="minor"/>
    </font>
    <font>
      <b/>
      <sz val="12"/>
      <color theme="1"/>
      <name val="Calibri"/>
      <family val="2"/>
      <charset val="238"/>
      <scheme val="minor"/>
    </font>
    <font>
      <sz val="8"/>
      <color theme="1"/>
      <name val="Calibri"/>
      <family val="2"/>
      <scheme val="minor"/>
    </font>
    <font>
      <sz val="11"/>
      <name val="Calibri"/>
      <family val="2"/>
      <charset val="238"/>
      <scheme val="minor"/>
    </font>
    <font>
      <u/>
      <sz val="11"/>
      <color rgb="FFE66C37"/>
      <name val="Calibri"/>
      <family val="2"/>
      <scheme val="minor"/>
    </font>
    <font>
      <b/>
      <sz val="11"/>
      <color theme="1"/>
      <name val="Calibri"/>
      <family val="2"/>
      <charset val="238"/>
      <scheme val="minor"/>
    </font>
    <font>
      <i/>
      <sz val="11"/>
      <color theme="1"/>
      <name val="Calibri"/>
      <family val="2"/>
      <charset val="238"/>
      <scheme val="minor"/>
    </font>
    <font>
      <b/>
      <sz val="12"/>
      <name val="Calibri"/>
      <family val="2"/>
      <charset val="238"/>
      <scheme val="minor"/>
    </font>
    <font>
      <b/>
      <sz val="11"/>
      <name val="Calibri"/>
      <family val="2"/>
      <charset val="238"/>
      <scheme val="minor"/>
    </font>
    <font>
      <i/>
      <sz val="10"/>
      <color theme="1"/>
      <name val="Calibri"/>
      <family val="2"/>
      <charset val="238"/>
      <scheme val="minor"/>
    </font>
    <font>
      <u/>
      <sz val="10.8"/>
      <color theme="10"/>
      <name val="Calibri"/>
      <family val="2"/>
      <scheme val="minor"/>
    </font>
  </fonts>
  <fills count="10">
    <fill>
      <patternFill patternType="none"/>
    </fill>
    <fill>
      <patternFill patternType="gray125"/>
    </fill>
    <fill>
      <patternFill patternType="solid">
        <fgColor theme="4"/>
        <bgColor theme="4"/>
      </patternFill>
    </fill>
    <fill>
      <patternFill patternType="solid">
        <fgColor theme="2"/>
        <bgColor indexed="64"/>
      </patternFill>
    </fill>
    <fill>
      <patternFill patternType="solid">
        <fgColor theme="3" tint="0.59999389629810485"/>
        <bgColor indexed="64"/>
      </patternFill>
    </fill>
    <fill>
      <patternFill patternType="solid">
        <fgColor rgb="FFD9B300"/>
        <bgColor indexed="64"/>
      </patternFill>
    </fill>
    <fill>
      <patternFill patternType="solid">
        <fgColor rgb="FFE66C37"/>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rgb="FF969696"/>
        <bgColor indexed="64"/>
      </patternFill>
    </fill>
  </fills>
  <borders count="11">
    <border>
      <left/>
      <right/>
      <top/>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9" fontId="5" fillId="0" borderId="0" applyFont="0" applyFill="0" applyBorder="0" applyAlignment="0" applyProtection="0"/>
    <xf numFmtId="43" fontId="5" fillId="0" borderId="0" applyFont="0" applyFill="0" applyBorder="0" applyAlignment="0" applyProtection="0"/>
    <xf numFmtId="0" fontId="10" fillId="0" borderId="0" applyNumberFormat="0" applyFill="0" applyBorder="0" applyAlignment="0" applyProtection="0"/>
  </cellStyleXfs>
  <cellXfs count="113">
    <xf numFmtId="0" fontId="0" fillId="0" borderId="0" xfId="0"/>
    <xf numFmtId="0" fontId="2" fillId="0" borderId="0" xfId="0" applyFont="1"/>
    <xf numFmtId="0" fontId="0" fillId="0" borderId="0" xfId="0" applyAlignment="1">
      <alignment wrapText="1"/>
    </xf>
    <xf numFmtId="0" fontId="3" fillId="2" borderId="1" xfId="0" applyFont="1" applyFill="1" applyBorder="1"/>
    <xf numFmtId="0" fontId="3" fillId="2" borderId="2" xfId="0" applyFont="1" applyFill="1" applyBorder="1" applyAlignment="1">
      <alignment wrapText="1"/>
    </xf>
    <xf numFmtId="164" fontId="0" fillId="0" borderId="0" xfId="0" applyNumberFormat="1"/>
    <xf numFmtId="14" fontId="0" fillId="0" borderId="0" xfId="0" applyNumberFormat="1"/>
    <xf numFmtId="10" fontId="0" fillId="0" borderId="0" xfId="1" applyNumberFormat="1" applyFont="1"/>
    <xf numFmtId="10" fontId="0" fillId="0" borderId="0" xfId="0" applyNumberFormat="1"/>
    <xf numFmtId="167" fontId="0" fillId="0" borderId="0" xfId="2" applyNumberFormat="1" applyFont="1"/>
    <xf numFmtId="2" fontId="8" fillId="0" borderId="3" xfId="0" applyNumberFormat="1" applyFont="1" applyBorder="1" applyAlignment="1">
      <alignment horizontal="right" indent="1"/>
    </xf>
    <xf numFmtId="2" fontId="7" fillId="0" borderId="4" xfId="0" applyNumberFormat="1" applyFont="1" applyBorder="1" applyAlignment="1">
      <alignment horizontal="left" indent="1"/>
    </xf>
    <xf numFmtId="1" fontId="8" fillId="0" borderId="5" xfId="2" applyNumberFormat="1" applyFont="1" applyBorder="1" applyAlignment="1">
      <alignment horizontal="right" indent="1"/>
    </xf>
    <xf numFmtId="1" fontId="7" fillId="0" borderId="6" xfId="2" applyNumberFormat="1" applyFont="1" applyBorder="1" applyAlignment="1">
      <alignment horizontal="left" indent="1"/>
    </xf>
    <xf numFmtId="10" fontId="8" fillId="0" borderId="5" xfId="1" applyNumberFormat="1" applyFont="1" applyBorder="1" applyAlignment="1">
      <alignment horizontal="right" indent="1"/>
    </xf>
    <xf numFmtId="10" fontId="7" fillId="0" borderId="6" xfId="1" applyNumberFormat="1" applyFont="1" applyBorder="1" applyAlignment="1">
      <alignment horizontal="left" indent="1"/>
    </xf>
    <xf numFmtId="0" fontId="0" fillId="0" borderId="0" xfId="0" applyAlignment="1">
      <alignment horizontal="left" indent="1"/>
    </xf>
    <xf numFmtId="0" fontId="0" fillId="0" borderId="0" xfId="0" applyAlignment="1">
      <alignment horizontal="right" indent="1"/>
    </xf>
    <xf numFmtId="0" fontId="0" fillId="0" borderId="0" xfId="0" pivotButton="1"/>
    <xf numFmtId="0" fontId="0" fillId="0" borderId="3" xfId="0" applyBorder="1"/>
    <xf numFmtId="168" fontId="0" fillId="0" borderId="4" xfId="2" applyNumberFormat="1" applyFont="1" applyBorder="1" applyAlignment="1">
      <alignment horizontal="right"/>
    </xf>
    <xf numFmtId="0" fontId="0" fillId="0" borderId="5" xfId="0" applyBorder="1"/>
    <xf numFmtId="14" fontId="0" fillId="0" borderId="6" xfId="0" applyNumberFormat="1" applyBorder="1" applyAlignment="1">
      <alignment horizontal="right"/>
    </xf>
    <xf numFmtId="168" fontId="0" fillId="0" borderId="6" xfId="2" applyNumberFormat="1" applyFont="1" applyBorder="1" applyAlignment="1">
      <alignment horizontal="right"/>
    </xf>
    <xf numFmtId="43" fontId="0" fillId="0" borderId="6" xfId="2" applyFont="1" applyBorder="1" applyAlignment="1">
      <alignment horizontal="right"/>
    </xf>
    <xf numFmtId="0" fontId="10" fillId="0" borderId="0" xfId="3"/>
    <xf numFmtId="16" fontId="0" fillId="0" borderId="0" xfId="0" applyNumberFormat="1"/>
    <xf numFmtId="17" fontId="0" fillId="0" borderId="0" xfId="0" applyNumberFormat="1"/>
    <xf numFmtId="9" fontId="0" fillId="0" borderId="0" xfId="0" applyNumberFormat="1"/>
    <xf numFmtId="2" fontId="0" fillId="0" borderId="0" xfId="0" applyNumberFormat="1"/>
    <xf numFmtId="0" fontId="0" fillId="0" borderId="5" xfId="0" applyBorder="1" applyAlignment="1">
      <alignment horizontal="right"/>
    </xf>
    <xf numFmtId="0" fontId="4" fillId="0" borderId="3" xfId="0" applyFont="1" applyBorder="1" applyAlignment="1">
      <alignment horizontal="right"/>
    </xf>
    <xf numFmtId="0" fontId="4" fillId="0" borderId="5" xfId="0" applyFont="1" applyBorder="1" applyAlignment="1">
      <alignment horizontal="right"/>
    </xf>
    <xf numFmtId="0" fontId="0" fillId="3" borderId="4" xfId="0" applyFill="1" applyBorder="1"/>
    <xf numFmtId="166" fontId="0" fillId="3" borderId="6" xfId="0" applyNumberFormat="1" applyFill="1" applyBorder="1" applyAlignment="1">
      <alignment horizontal="left"/>
    </xf>
    <xf numFmtId="165" fontId="0" fillId="3" borderId="6" xfId="0" applyNumberFormat="1" applyFill="1" applyBorder="1" applyAlignment="1">
      <alignment horizontal="left"/>
    </xf>
    <xf numFmtId="0" fontId="0" fillId="4" borderId="0" xfId="0" applyFill="1"/>
    <xf numFmtId="0" fontId="0" fillId="4" borderId="0" xfId="0" applyFill="1" applyAlignment="1">
      <alignment horizontal="center" wrapText="1"/>
    </xf>
    <xf numFmtId="0" fontId="0" fillId="0" borderId="0" xfId="0" applyAlignment="1">
      <alignment vertical="top" wrapText="1"/>
    </xf>
    <xf numFmtId="0" fontId="0" fillId="5" borderId="0" xfId="0" applyFill="1"/>
    <xf numFmtId="0" fontId="0" fillId="6" borderId="0" xfId="0" applyFill="1"/>
    <xf numFmtId="10" fontId="0" fillId="0" borderId="6" xfId="1" applyNumberFormat="1" applyFont="1" applyBorder="1" applyAlignment="1">
      <alignment horizontal="right"/>
    </xf>
    <xf numFmtId="10" fontId="0" fillId="0" borderId="5" xfId="1" applyNumberFormat="1" applyFont="1" applyBorder="1"/>
    <xf numFmtId="10" fontId="0" fillId="0" borderId="6" xfId="1" applyNumberFormat="1" applyFont="1" applyBorder="1"/>
    <xf numFmtId="10" fontId="0" fillId="0" borderId="7" xfId="1" applyNumberFormat="1" applyFont="1" applyBorder="1"/>
    <xf numFmtId="164" fontId="12" fillId="0" borderId="8" xfId="0" applyNumberFormat="1" applyFont="1" applyBorder="1"/>
    <xf numFmtId="0" fontId="13" fillId="0" borderId="0" xfId="0" applyFont="1"/>
    <xf numFmtId="0" fontId="14" fillId="0" borderId="0" xfId="3" applyFont="1"/>
    <xf numFmtId="0" fontId="0" fillId="7" borderId="0" xfId="0" applyFill="1" applyAlignment="1">
      <alignment vertical="top"/>
    </xf>
    <xf numFmtId="0" fontId="0" fillId="7" borderId="0" xfId="0" applyFill="1" applyAlignment="1">
      <alignment vertical="top" wrapText="1"/>
    </xf>
    <xf numFmtId="0" fontId="0" fillId="7" borderId="0" xfId="0" applyFill="1"/>
    <xf numFmtId="0" fontId="15" fillId="0" borderId="0" xfId="0" applyFont="1"/>
    <xf numFmtId="2" fontId="0" fillId="0" borderId="6" xfId="2" applyNumberFormat="1" applyFont="1" applyBorder="1" applyAlignment="1">
      <alignment horizontal="right"/>
    </xf>
    <xf numFmtId="170" fontId="0" fillId="3" borderId="6" xfId="0" applyNumberFormat="1" applyFill="1" applyBorder="1" applyAlignment="1">
      <alignment horizontal="left"/>
    </xf>
    <xf numFmtId="0" fontId="0" fillId="0" borderId="9" xfId="0" applyBorder="1"/>
    <xf numFmtId="0" fontId="0" fillId="0" borderId="7" xfId="0" applyBorder="1"/>
    <xf numFmtId="0" fontId="0" fillId="0" borderId="10" xfId="0" applyBorder="1"/>
    <xf numFmtId="0" fontId="16" fillId="0" borderId="0" xfId="0" applyFont="1"/>
    <xf numFmtId="0" fontId="8" fillId="0" borderId="0" xfId="0" applyFont="1" applyAlignment="1">
      <alignment horizontal="right" indent="1"/>
    </xf>
    <xf numFmtId="0" fontId="7" fillId="0" borderId="0" xfId="0" applyFont="1" applyAlignment="1">
      <alignment horizontal="left" indent="1"/>
    </xf>
    <xf numFmtId="0" fontId="0" fillId="0" borderId="0" xfId="0" applyAlignment="1">
      <alignment vertical="top"/>
    </xf>
    <xf numFmtId="0" fontId="4" fillId="8" borderId="0" xfId="0" applyFont="1" applyFill="1"/>
    <xf numFmtId="0" fontId="0" fillId="9" borderId="0" xfId="0" applyFill="1"/>
    <xf numFmtId="0" fontId="13" fillId="0" borderId="0" xfId="3" applyFont="1" applyAlignment="1">
      <alignment vertical="center" wrapText="1"/>
    </xf>
    <xf numFmtId="0" fontId="17" fillId="0" borderId="0" xfId="3" applyFont="1" applyAlignment="1">
      <alignment vertical="center" wrapText="1"/>
    </xf>
    <xf numFmtId="0" fontId="1" fillId="0" borderId="0" xfId="0" applyFont="1"/>
    <xf numFmtId="0" fontId="0" fillId="0" borderId="0" xfId="0" applyAlignment="1">
      <alignment wrapText="1"/>
    </xf>
    <xf numFmtId="0" fontId="0" fillId="4" borderId="0" xfId="0" applyFill="1" applyAlignment="1">
      <alignment horizontal="left" vertical="top" wrapText="1"/>
    </xf>
    <xf numFmtId="0" fontId="0" fillId="3" borderId="7" xfId="0" applyFill="1" applyBorder="1" applyAlignment="1">
      <alignment horizontal="left"/>
    </xf>
    <xf numFmtId="0" fontId="0" fillId="3" borderId="8" xfId="0" applyFill="1" applyBorder="1" applyAlignment="1">
      <alignment horizontal="left"/>
    </xf>
    <xf numFmtId="0" fontId="0" fillId="0" borderId="5" xfId="0" applyBorder="1" applyAlignment="1">
      <alignment wrapText="1"/>
    </xf>
    <xf numFmtId="0" fontId="0" fillId="0" borderId="6" xfId="0" applyBorder="1"/>
    <xf numFmtId="0" fontId="0" fillId="0" borderId="6" xfId="0" applyBorder="1" applyAlignment="1">
      <alignment wrapText="1"/>
    </xf>
    <xf numFmtId="0" fontId="19" fillId="0" borderId="0" xfId="0" applyFont="1" applyAlignment="1">
      <alignment horizontal="left" vertical="top" wrapText="1"/>
    </xf>
    <xf numFmtId="0" fontId="0" fillId="0" borderId="10" xfId="0" applyBorder="1" applyAlignment="1">
      <alignment wrapText="1"/>
    </xf>
    <xf numFmtId="0" fontId="0" fillId="0" borderId="8" xfId="0" applyBorder="1" applyAlignment="1">
      <alignment wrapText="1"/>
    </xf>
    <xf numFmtId="0" fontId="0" fillId="0" borderId="9" xfId="0" applyBorder="1" applyAlignment="1">
      <alignment horizontal="center" wrapText="1"/>
    </xf>
    <xf numFmtId="0" fontId="0" fillId="0" borderId="4" xfId="0" applyBorder="1" applyAlignment="1">
      <alignment horizontal="center" wrapText="1"/>
    </xf>
    <xf numFmtId="0" fontId="0" fillId="0" borderId="0" xfId="0"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8" xfId="0" applyBorder="1" applyAlignment="1">
      <alignment horizontal="center" wrapText="1"/>
    </xf>
    <xf numFmtId="0" fontId="9" fillId="4" borderId="0" xfId="0" applyFont="1" applyFill="1" applyAlignment="1">
      <alignment horizontal="left" vertical="top" wrapText="1"/>
    </xf>
    <xf numFmtId="0" fontId="0" fillId="0" borderId="5" xfId="0" applyBorder="1" applyAlignment="1">
      <alignment horizontal="left" wrapText="1"/>
    </xf>
    <xf numFmtId="0" fontId="0" fillId="0" borderId="6" xfId="0" applyBorder="1" applyAlignment="1">
      <alignment horizontal="left" wrapText="1"/>
    </xf>
    <xf numFmtId="0" fontId="0" fillId="0" borderId="5" xfId="0" applyBorder="1"/>
    <xf numFmtId="0" fontId="20" fillId="0" borderId="5" xfId="3" applyFont="1" applyBorder="1" applyAlignment="1">
      <alignment wrapText="1"/>
    </xf>
    <xf numFmtId="0" fontId="20" fillId="0" borderId="6" xfId="3" applyFont="1" applyBorder="1" applyAlignment="1">
      <alignment wrapText="1"/>
    </xf>
    <xf numFmtId="0" fontId="15" fillId="0" borderId="3" xfId="0" applyFont="1" applyBorder="1" applyAlignment="1">
      <alignment horizontal="center"/>
    </xf>
    <xf numFmtId="0" fontId="15" fillId="0" borderId="4" xfId="0" applyFont="1" applyBorder="1" applyAlignment="1">
      <alignment horizontal="center"/>
    </xf>
    <xf numFmtId="0" fontId="0" fillId="0" borderId="0" xfId="0" applyAlignment="1">
      <alignment horizontal="center" vertical="top" wrapText="1"/>
    </xf>
    <xf numFmtId="0" fontId="0" fillId="0" borderId="0" xfId="0" applyAlignment="1">
      <alignment horizontal="center" vertical="top"/>
    </xf>
    <xf numFmtId="0" fontId="11" fillId="0" borderId="0" xfId="0" applyFont="1" applyAlignment="1">
      <alignment horizontal="right" vertical="center"/>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wrapText="1"/>
    </xf>
    <xf numFmtId="0" fontId="0" fillId="0" borderId="0" xfId="0" applyAlignment="1">
      <alignment horizontal="center" vertical="center"/>
    </xf>
    <xf numFmtId="0" fontId="0" fillId="0" borderId="0" xfId="0" applyAlignment="1">
      <alignment horizontal="left" vertical="top" wrapText="1"/>
    </xf>
    <xf numFmtId="2" fontId="0" fillId="0" borderId="5" xfId="0" applyNumberFormat="1" applyBorder="1" applyAlignment="1">
      <alignment horizontal="center"/>
    </xf>
    <xf numFmtId="2" fontId="0" fillId="0" borderId="6" xfId="0" applyNumberFormat="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10" fontId="0" fillId="0" borderId="7" xfId="1" applyNumberFormat="1" applyFont="1" applyBorder="1" applyAlignment="1">
      <alignment horizontal="center"/>
    </xf>
    <xf numFmtId="10" fontId="0" fillId="0" borderId="8" xfId="1" applyNumberFormat="1" applyFont="1" applyBorder="1" applyAlignment="1">
      <alignment horizontal="center"/>
    </xf>
    <xf numFmtId="0" fontId="0" fillId="0" borderId="0" xfId="0" applyAlignment="1">
      <alignment horizontal="center"/>
    </xf>
    <xf numFmtId="168" fontId="0" fillId="0" borderId="4" xfId="2" applyNumberFormat="1" applyFont="1" applyBorder="1" applyAlignment="1">
      <alignment horizontal="right" vertical="center"/>
    </xf>
    <xf numFmtId="168" fontId="0" fillId="0" borderId="6" xfId="2" applyNumberFormat="1" applyFont="1" applyBorder="1" applyAlignment="1">
      <alignment horizontal="right" vertical="center"/>
    </xf>
    <xf numFmtId="9" fontId="0" fillId="0" borderId="6" xfId="1" applyFont="1" applyBorder="1" applyAlignment="1">
      <alignment horizontal="right" vertical="center"/>
    </xf>
    <xf numFmtId="9" fontId="0" fillId="0" borderId="8" xfId="1" applyFont="1" applyBorder="1" applyAlignment="1">
      <alignment horizontal="right" vertical="center"/>
    </xf>
    <xf numFmtId="0" fontId="9" fillId="0" borderId="9" xfId="0" applyFont="1" applyBorder="1" applyAlignment="1">
      <alignment horizontal="center" vertical="top" wrapText="1"/>
    </xf>
    <xf numFmtId="0" fontId="9" fillId="0" borderId="0" xfId="0" applyFont="1" applyAlignment="1">
      <alignment horizontal="center" vertical="top" wrapText="1"/>
    </xf>
    <xf numFmtId="0" fontId="15" fillId="0" borderId="0" xfId="3" applyFont="1" applyAlignment="1">
      <alignment horizontal="center" vertical="center" wrapText="1"/>
    </xf>
    <xf numFmtId="0" fontId="4" fillId="0" borderId="0" xfId="3" applyFont="1" applyAlignment="1">
      <alignment vertical="center" wrapText="1"/>
    </xf>
  </cellXfs>
  <cellStyles count="4">
    <cellStyle name="Dziesiętny" xfId="2" builtinId="3"/>
    <cellStyle name="Hiperłącze" xfId="3" builtinId="8"/>
    <cellStyle name="Normalny" xfId="0" builtinId="0"/>
    <cellStyle name="Procentowy" xfId="1" builtinId="5"/>
  </cellStyles>
  <dxfs count="65">
    <dxf>
      <fill>
        <patternFill>
          <bgColor rgb="FFD9B300"/>
        </patternFill>
      </fill>
    </dxf>
    <dxf>
      <fill>
        <patternFill>
          <bgColor rgb="FFD9B300"/>
        </patternFill>
      </fill>
    </dxf>
    <dxf>
      <fill>
        <patternFill>
          <bgColor rgb="FFE66C37"/>
        </patternFill>
      </fill>
    </dxf>
    <dxf>
      <fill>
        <patternFill>
          <bgColor rgb="FF969696"/>
        </patternFill>
      </fill>
    </dxf>
    <dxf>
      <fill>
        <patternFill>
          <bgColor rgb="FF2F75B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0" formatCode="General"/>
    </dxf>
    <dxf>
      <numFmt numFmtId="171" formatCode="dd/mm/yyyy"/>
    </dxf>
    <dxf>
      <numFmt numFmtId="0" formatCode="General"/>
    </dxf>
    <dxf>
      <numFmt numFmtId="0" formatCode="General"/>
    </dxf>
    <dxf>
      <font>
        <b val="0"/>
        <i val="0"/>
        <strike val="0"/>
        <condense val="0"/>
        <extend val="0"/>
        <outline val="0"/>
        <shadow val="0"/>
        <u val="none"/>
        <vertAlign val="baseline"/>
        <sz val="11"/>
        <color theme="1"/>
        <name val="Calibri"/>
        <family val="2"/>
        <scheme val="minor"/>
      </font>
      <numFmt numFmtId="167" formatCode="_-* #,##0.0_-;\-* #,##0.0_-;_-* &quot;-&quot;??_-;_-@_-"/>
    </dxf>
    <dxf>
      <font>
        <b val="0"/>
        <i val="0"/>
        <strike val="0"/>
        <condense val="0"/>
        <extend val="0"/>
        <outline val="0"/>
        <shadow val="0"/>
        <u val="none"/>
        <vertAlign val="baseline"/>
        <sz val="11"/>
        <color theme="1"/>
        <name val="Calibri"/>
        <family val="2"/>
        <scheme val="minor"/>
      </font>
      <numFmt numFmtId="167" formatCode="_-* #,##0.0_-;\-* #,##0.0_-;_-* &quot;-&quot;??_-;_-@_-"/>
    </dxf>
    <dxf>
      <font>
        <b val="0"/>
        <i val="0"/>
        <strike val="0"/>
        <condense val="0"/>
        <extend val="0"/>
        <outline val="0"/>
        <shadow val="0"/>
        <u val="none"/>
        <vertAlign val="baseline"/>
        <sz val="11"/>
        <color theme="1"/>
        <name val="Calibri"/>
        <family val="2"/>
        <scheme val="minor"/>
      </font>
      <numFmt numFmtId="167" formatCode="_-* #,##0.0_-;\-* #,##0.0_-;_-* &quot;-&quot;??_-;_-@_-"/>
    </dxf>
    <dxf>
      <font>
        <b val="0"/>
        <i val="0"/>
        <strike val="0"/>
        <condense val="0"/>
        <extend val="0"/>
        <outline val="0"/>
        <shadow val="0"/>
        <u val="none"/>
        <vertAlign val="baseline"/>
        <sz val="11"/>
        <color theme="1"/>
        <name val="Calibri"/>
        <family val="2"/>
        <scheme val="minor"/>
      </font>
      <numFmt numFmtId="167" formatCode="_-* #,##0.0_-;\-* #,##0.0_-;_-* &quot;-&quot;??_-;_-@_-"/>
    </dxf>
    <dxf>
      <font>
        <b val="0"/>
        <i val="0"/>
        <strike val="0"/>
        <condense val="0"/>
        <extend val="0"/>
        <outline val="0"/>
        <shadow val="0"/>
        <u val="none"/>
        <vertAlign val="baseline"/>
        <sz val="11"/>
        <color theme="1"/>
        <name val="Calibri"/>
        <family val="2"/>
        <scheme val="minor"/>
      </font>
      <numFmt numFmtId="167" formatCode="_-* #,##0.0_-;\-* #,##0.0_-;_-* &quot;-&quot;??_-;_-@_-"/>
    </dxf>
    <dxf>
      <font>
        <b val="0"/>
        <i val="0"/>
        <strike val="0"/>
        <condense val="0"/>
        <extend val="0"/>
        <outline val="0"/>
        <shadow val="0"/>
        <u val="none"/>
        <vertAlign val="baseline"/>
        <sz val="11"/>
        <color theme="1"/>
        <name val="Calibri"/>
        <family val="2"/>
        <scheme val="minor"/>
      </font>
      <numFmt numFmtId="167" formatCode="_-* #,##0.0_-;\-* #,##0.0_-;_-* &quot;-&quot;??_-;_-@_-"/>
    </dxf>
    <dxf>
      <numFmt numFmtId="14" formatCode="0.00%"/>
    </dxf>
    <dxf>
      <numFmt numFmtId="171" formatCode="dd/mm/yyyy"/>
    </dxf>
    <dxf>
      <font>
        <b val="0"/>
        <i val="0"/>
        <strike val="0"/>
        <condense val="0"/>
        <extend val="0"/>
        <outline val="0"/>
        <shadow val="0"/>
        <u val="none"/>
        <vertAlign val="baseline"/>
        <sz val="11"/>
        <color theme="1"/>
        <name val="Calibri"/>
        <family val="2"/>
        <scheme val="minor"/>
      </font>
      <numFmt numFmtId="172" formatCode="0.0%"/>
    </dxf>
    <dxf>
      <numFmt numFmtId="164" formatCode="0.0"/>
    </dxf>
    <dxf>
      <numFmt numFmtId="14" formatCode="0.00%"/>
    </dxf>
    <dxf>
      <numFmt numFmtId="171" formatCode="dd/mm/yyyy"/>
    </dxf>
    <dxf>
      <numFmt numFmtId="0" formatCode="General"/>
    </dxf>
    <dxf>
      <numFmt numFmtId="2" formatCode="0.0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71"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alignment horizontal="general" vertical="bottom" textRotation="0" wrapText="1" indent="0" justifyLastLine="0" shrinkToFit="0" readingOrder="0"/>
    </dxf>
    <dxf>
      <alignment horizontal="general" vertical="bottom" textRotation="0" wrapText="1" indent="0" justifyLastLine="0" shrinkToFit="0" readingOrder="0"/>
    </dxf>
    <dxf>
      <font>
        <b val="0"/>
        <charset val="238"/>
      </font>
      <fill>
        <patternFill patternType="none">
          <fgColor indexed="64"/>
          <bgColor auto="1"/>
        </patternFill>
      </fill>
    </dxf>
    <dxf>
      <fill>
        <patternFill>
          <fgColor theme="1"/>
          <bgColor rgb="FFEAEAEA"/>
        </patternFill>
      </fill>
    </dxf>
    <dxf>
      <fill>
        <patternFill>
          <bgColor theme="9" tint="0.39994506668294322"/>
        </patternFill>
      </fill>
    </dxf>
    <dxf>
      <fill>
        <patternFill>
          <bgColor theme="4" tint="0.79995117038483843"/>
        </patternFill>
      </fill>
    </dxf>
    <dxf>
      <fill>
        <patternFill patternType="solid">
          <fgColor theme="4" tint="0.79995117038483843"/>
          <bgColor theme="4" tint="0.79995117038483843"/>
        </patternFill>
      </fill>
      <border>
        <top/>
      </border>
    </dxf>
    <dxf>
      <fill>
        <patternFill patternType="solid">
          <fgColor theme="4" tint="0.79995117038483843"/>
          <bgColor theme="4" tint="0.79995117038483843"/>
        </patternFill>
      </fill>
      <border>
        <bottom/>
      </border>
    </dxf>
  </dxfs>
  <tableStyles count="2" defaultTableStyle="TableStyleMedium2" defaultPivotStyle="PivotStyleLight16">
    <tableStyle name="Styl spłaszczonej tabeli przestawnej" table="0" count="3" xr9:uid="{BF5813E3-E5F6-47C6-9014-01CCF0D6AC8A}">
      <tableStyleElement type="headerRow" dxfId="64"/>
      <tableStyleElement type="totalRow" dxfId="63"/>
      <tableStyleElement type="secondRowStripe" dxfId="62"/>
    </tableStyle>
    <tableStyle name="Styl tabeli 1" pivot="0" count="2" xr9:uid="{C5640A76-D702-4E42-8D30-1B0D984E9FA4}">
      <tableStyleElement type="headerRow" dxfId="61"/>
      <tableStyleElement type="firstRowStripe" dxfId="60"/>
    </tableStyle>
  </tableStyles>
  <colors>
    <mruColors>
      <color rgb="FF969696"/>
      <color rgb="FFC0C0C0"/>
      <color rgb="FF2F75B5"/>
      <color rgb="FFE66C37"/>
      <color rgb="FF595959"/>
      <color rgb="FFD9B300"/>
      <color rgb="FF118DFF"/>
      <color rgb="FFDEEFFF"/>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3.xml"/><Relationship Id="rId18" Type="http://schemas.openxmlformats.org/officeDocument/2006/relationships/sharedStrings" Target="sharedStrings.xml"/><Relationship Id="rId26" Type="http://schemas.openxmlformats.org/officeDocument/2006/relationships/customXml" Target="../customXml/item6.xml"/><Relationship Id="rId39" Type="http://schemas.openxmlformats.org/officeDocument/2006/relationships/customXml" Target="../customXml/item19.xml"/><Relationship Id="rId21" Type="http://schemas.openxmlformats.org/officeDocument/2006/relationships/customXml" Target="../customXml/item1.xml"/><Relationship Id="rId34" Type="http://schemas.openxmlformats.org/officeDocument/2006/relationships/customXml" Target="../customXml/item14.xml"/><Relationship Id="rId42" Type="http://schemas.openxmlformats.org/officeDocument/2006/relationships/customXml" Target="../customXml/item2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connections" Target="connections.xml"/><Relationship Id="rId29" Type="http://schemas.openxmlformats.org/officeDocument/2006/relationships/customXml" Target="../customXml/item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24" Type="http://schemas.openxmlformats.org/officeDocument/2006/relationships/customXml" Target="../customXml/item4.xml"/><Relationship Id="rId32" Type="http://schemas.openxmlformats.org/officeDocument/2006/relationships/customXml" Target="../customXml/item12.xml"/><Relationship Id="rId37" Type="http://schemas.openxmlformats.org/officeDocument/2006/relationships/customXml" Target="../customXml/item17.xml"/><Relationship Id="rId40" Type="http://schemas.openxmlformats.org/officeDocument/2006/relationships/customXml" Target="../customXml/item20.xml"/><Relationship Id="rId45" Type="http://schemas.openxmlformats.org/officeDocument/2006/relationships/customXml" Target="../customXml/item25.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28" Type="http://schemas.openxmlformats.org/officeDocument/2006/relationships/customXml" Target="../customXml/item8.xml"/><Relationship Id="rId36" Type="http://schemas.openxmlformats.org/officeDocument/2006/relationships/customXml" Target="../customXml/item16.xml"/><Relationship Id="rId10" Type="http://schemas.openxmlformats.org/officeDocument/2006/relationships/pivotCacheDefinition" Target="pivotCache/pivotCacheDefinition1.xml"/><Relationship Id="rId19" Type="http://schemas.openxmlformats.org/officeDocument/2006/relationships/powerPivotData" Target="model/item.data"/><Relationship Id="rId31" Type="http://schemas.openxmlformats.org/officeDocument/2006/relationships/customXml" Target="../customXml/item11.xml"/><Relationship Id="rId44" Type="http://schemas.openxmlformats.org/officeDocument/2006/relationships/customXml" Target="../customXml/item2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Table" Target="pivotTables/pivotTable1.xml"/><Relationship Id="rId22" Type="http://schemas.openxmlformats.org/officeDocument/2006/relationships/customXml" Target="../customXml/item2.xml"/><Relationship Id="rId27" Type="http://schemas.openxmlformats.org/officeDocument/2006/relationships/customXml" Target="../customXml/item7.xml"/><Relationship Id="rId30" Type="http://schemas.openxmlformats.org/officeDocument/2006/relationships/customXml" Target="../customXml/item10.xml"/><Relationship Id="rId35" Type="http://schemas.openxmlformats.org/officeDocument/2006/relationships/customXml" Target="../customXml/item15.xml"/><Relationship Id="rId43" Type="http://schemas.openxmlformats.org/officeDocument/2006/relationships/customXml" Target="../customXml/item23.xml"/><Relationship Id="rId8" Type="http://schemas.openxmlformats.org/officeDocument/2006/relationships/worksheet" Target="worksheets/sheet8.xml"/><Relationship Id="rId3" Type="http://schemas.openxmlformats.org/officeDocument/2006/relationships/worksheet" Target="worksheets/sheet3.xml"/><Relationship Id="rId12" Type="http://schemas.microsoft.com/office/2007/relationships/slicerCache" Target="slicerCaches/slicerCache1.xml"/><Relationship Id="rId17" Type="http://schemas.openxmlformats.org/officeDocument/2006/relationships/styles" Target="styles.xml"/><Relationship Id="rId25" Type="http://schemas.openxmlformats.org/officeDocument/2006/relationships/customXml" Target="../customXml/item5.xml"/><Relationship Id="rId33" Type="http://schemas.openxmlformats.org/officeDocument/2006/relationships/customXml" Target="../customXml/item13.xml"/><Relationship Id="rId38" Type="http://schemas.openxmlformats.org/officeDocument/2006/relationships/customXml" Target="../customXml/item18.xml"/><Relationship Id="rId46" Type="http://schemas.openxmlformats.org/officeDocument/2006/relationships/customXml" Target="../customXml/item26.xml"/><Relationship Id="rId20" Type="http://schemas.openxmlformats.org/officeDocument/2006/relationships/calcChain" Target="calcChain.xml"/><Relationship Id="rId41" Type="http://schemas.openxmlformats.org/officeDocument/2006/relationships/customXml" Target="../customXml/item2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pivotFmt>
      <c:pivotFmt>
        <c:idx val="15"/>
        <c:spPr>
          <a:solidFill>
            <a:schemeClr val="accent1"/>
          </a:solidFill>
          <a:ln>
            <a:noFill/>
          </a:ln>
          <a:effectLst/>
        </c:spPr>
        <c:marker>
          <c:symbol val="none"/>
        </c:marker>
      </c:pivotFmt>
      <c:pivotFmt>
        <c:idx val="16"/>
        <c:spPr>
          <a:solidFill>
            <a:schemeClr val="accent1"/>
          </a:solidFill>
          <a:ln>
            <a:noFill/>
          </a:ln>
          <a:effectLst/>
        </c:spPr>
        <c:marker>
          <c:symbol val="none"/>
        </c:marker>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pivotFmt>
      <c:pivotFmt>
        <c:idx val="20"/>
        <c:spPr>
          <a:solidFill>
            <a:schemeClr val="accent1"/>
          </a:solidFill>
          <a:ln>
            <a:noFill/>
          </a:ln>
          <a:effectLst/>
        </c:spPr>
        <c:marker>
          <c:symbol val="none"/>
        </c:marker>
      </c:pivotFmt>
      <c:pivotFmt>
        <c:idx val="21"/>
        <c:spPr>
          <a:solidFill>
            <a:schemeClr val="accent1"/>
          </a:solidFill>
          <a:ln>
            <a:noFill/>
          </a:ln>
          <a:effectLst/>
        </c:spPr>
        <c:marker>
          <c:symbol val="none"/>
        </c:marker>
      </c:pivotFmt>
      <c:pivotFmt>
        <c:idx val="22"/>
        <c:spPr>
          <a:solidFill>
            <a:schemeClr val="accent1"/>
          </a:solidFill>
          <a:ln>
            <a:noFill/>
          </a:ln>
          <a:effectLst/>
        </c:spPr>
        <c:marker>
          <c:symbol val="none"/>
        </c:marker>
      </c:pivotFmt>
      <c:pivotFmt>
        <c:idx val="23"/>
        <c:spPr>
          <a:solidFill>
            <a:schemeClr val="accent1"/>
          </a:solidFill>
          <a:ln>
            <a:noFill/>
          </a:ln>
          <a:effectLst/>
        </c:spPr>
        <c:marker>
          <c:symbol val="none"/>
        </c:marker>
      </c:pivotFmt>
      <c:pivotFmt>
        <c:idx val="24"/>
        <c:spPr>
          <a:solidFill>
            <a:schemeClr val="accent1"/>
          </a:solidFill>
          <a:ln>
            <a:noFill/>
          </a:ln>
          <a:effectLst/>
        </c:spPr>
        <c:marker>
          <c:symbol val="none"/>
        </c:marker>
      </c:pivotFmt>
      <c:pivotFmt>
        <c:idx val="25"/>
        <c:spPr>
          <a:solidFill>
            <a:schemeClr val="accent1"/>
          </a:solidFill>
          <a:ln>
            <a:noFill/>
          </a:ln>
          <a:effectLst/>
        </c:spPr>
        <c:marker>
          <c:symbol val="none"/>
        </c:marker>
      </c:pivotFmt>
      <c:pivotFmt>
        <c:idx val="26"/>
        <c:spPr>
          <a:solidFill>
            <a:schemeClr val="accent1"/>
          </a:solidFill>
          <a:ln>
            <a:noFill/>
          </a:ln>
          <a:effectLst/>
        </c:spPr>
        <c:marker>
          <c:symbol val="none"/>
        </c:marker>
      </c:pivotFmt>
      <c:pivotFmt>
        <c:idx val="27"/>
        <c:spPr>
          <a:solidFill>
            <a:schemeClr val="accent1"/>
          </a:solidFill>
          <a:ln>
            <a:noFill/>
          </a:ln>
          <a:effectLst/>
        </c:spPr>
        <c:marker>
          <c:symbol val="none"/>
        </c:marker>
      </c:pivotFmt>
      <c:pivotFmt>
        <c:idx val="28"/>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29"/>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0"/>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1"/>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2"/>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3"/>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4"/>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5"/>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6"/>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7"/>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8"/>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39"/>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40"/>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41"/>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4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showLegendKey val="0"/>
          <c:showVal val="0"/>
          <c:showCatName val="0"/>
          <c:showSerName val="0"/>
          <c:showPercent val="0"/>
          <c:showBubbleSize val="0"/>
          <c:extLst>
            <c:ext xmlns:c15="http://schemas.microsoft.com/office/drawing/2012/chart" uri="{CE6537A1-D6FC-4f65-9D91-7224C49458BB}"/>
          </c:extLst>
        </c:dLbl>
      </c:pivotFmt>
      <c:pivotFmt>
        <c:idx val="43"/>
        <c:spPr>
          <a:solidFill>
            <a:schemeClr val="accent1"/>
          </a:solidFill>
          <a:ln>
            <a:noFill/>
          </a:ln>
          <a:effectLst/>
        </c:spPr>
      </c:pivotFmt>
      <c:pivotFmt>
        <c:idx val="44"/>
        <c:spPr>
          <a:solidFill>
            <a:schemeClr val="accent1"/>
          </a:solidFill>
          <a:ln>
            <a:noFill/>
          </a:ln>
          <a:effectLst/>
        </c:spPr>
      </c:pivotFmt>
      <c:pivotFmt>
        <c:idx val="45"/>
        <c:spPr>
          <a:solidFill>
            <a:schemeClr val="accent1"/>
          </a:solidFill>
          <a:ln>
            <a:noFill/>
          </a:ln>
          <a:effectLst/>
        </c:spPr>
      </c:pivotFmt>
      <c:pivotFmt>
        <c:idx val="46"/>
        <c:spPr>
          <a:solidFill>
            <a:schemeClr val="accent1"/>
          </a:solidFill>
          <a:ln>
            <a:noFill/>
          </a:ln>
          <a:effectLst/>
        </c:spPr>
      </c:pivotFmt>
      <c:pivotFmt>
        <c:idx val="47"/>
        <c:spPr>
          <a:solidFill>
            <a:schemeClr val="accent1"/>
          </a:solidFill>
          <a:ln>
            <a:noFill/>
          </a:ln>
          <a:effectLst/>
        </c:spPr>
      </c:pivotFmt>
      <c:pivotFmt>
        <c:idx val="48"/>
        <c:spPr>
          <a:solidFill>
            <a:schemeClr val="accent1"/>
          </a:solidFill>
          <a:ln>
            <a:noFill/>
          </a:ln>
          <a:effectLst/>
        </c:spPr>
      </c:pivotFmt>
      <c:pivotFmt>
        <c:idx val="49"/>
        <c:spPr>
          <a:solidFill>
            <a:schemeClr val="accent1"/>
          </a:solidFill>
          <a:ln>
            <a:noFill/>
          </a:ln>
          <a:effectLst/>
        </c:spPr>
      </c:pivotFmt>
      <c:pivotFmt>
        <c:idx val="50"/>
        <c:spPr>
          <a:solidFill>
            <a:schemeClr val="accent1"/>
          </a:solidFill>
          <a:ln>
            <a:noFill/>
          </a:ln>
          <a:effectLst/>
        </c:spPr>
      </c:pivotFmt>
      <c:pivotFmt>
        <c:idx val="51"/>
        <c:spPr>
          <a:solidFill>
            <a:schemeClr val="accent1"/>
          </a:solidFill>
          <a:ln>
            <a:noFill/>
          </a:ln>
          <a:effectLst/>
        </c:spPr>
      </c:pivotFmt>
      <c:pivotFmt>
        <c:idx val="52"/>
        <c:spPr>
          <a:solidFill>
            <a:schemeClr val="accent1"/>
          </a:solidFill>
          <a:ln>
            <a:noFill/>
          </a:ln>
          <a:effectLst/>
        </c:spPr>
      </c:pivotFmt>
      <c:pivotFmt>
        <c:idx val="53"/>
        <c:spPr>
          <a:solidFill>
            <a:schemeClr val="accent1"/>
          </a:solidFill>
          <a:ln>
            <a:noFill/>
          </a:ln>
          <a:effectLst/>
        </c:spPr>
      </c:pivotFmt>
      <c:pivotFmt>
        <c:idx val="54"/>
        <c:spPr>
          <a:solidFill>
            <a:schemeClr val="accent1"/>
          </a:solidFill>
          <a:ln>
            <a:noFill/>
          </a:ln>
          <a:effectLst/>
        </c:spPr>
      </c:pivotFmt>
      <c:pivotFmt>
        <c:idx val="55"/>
        <c:spPr>
          <a:solidFill>
            <a:schemeClr val="accent1"/>
          </a:solidFill>
          <a:ln>
            <a:noFill/>
          </a:ln>
          <a:effectLst/>
        </c:spPr>
      </c:pivotFmt>
      <c:pivotFmt>
        <c:idx val="56"/>
        <c:spPr>
          <a:solidFill>
            <a:schemeClr val="accent1"/>
          </a:solidFill>
          <a:ln>
            <a:noFill/>
          </a:ln>
          <a:effectLst/>
        </c:spPr>
      </c:pivotFmt>
      <c:pivotFmt>
        <c:idx val="57"/>
        <c:spPr>
          <a:solidFill>
            <a:schemeClr val="accent1"/>
          </a:solidFill>
          <a:ln>
            <a:noFill/>
          </a:ln>
          <a:effectLst/>
        </c:spPr>
      </c:pivotFmt>
      <c:pivotFmt>
        <c:idx val="58"/>
        <c:spPr>
          <a:solidFill>
            <a:schemeClr val="accent1"/>
          </a:solidFill>
          <a:ln>
            <a:noFill/>
          </a:ln>
          <a:effectLst/>
        </c:spPr>
      </c:pivotFmt>
      <c:pivotFmt>
        <c:idx val="59"/>
        <c:spPr>
          <a:solidFill>
            <a:schemeClr val="accent1"/>
          </a:solidFill>
          <a:ln>
            <a:noFill/>
          </a:ln>
          <a:effectLst/>
        </c:spPr>
      </c:pivotFmt>
      <c:pivotFmt>
        <c:idx val="60"/>
        <c:spPr>
          <a:solidFill>
            <a:schemeClr val="accent1"/>
          </a:solidFill>
          <a:ln>
            <a:noFill/>
          </a:ln>
          <a:effectLst/>
        </c:spPr>
      </c:pivotFmt>
      <c:pivotFmt>
        <c:idx val="61"/>
        <c:spPr>
          <a:solidFill>
            <a:schemeClr val="accent1"/>
          </a:solidFill>
          <a:ln>
            <a:noFill/>
          </a:ln>
          <a:effectLst/>
        </c:spPr>
      </c:pivotFmt>
      <c:pivotFmt>
        <c:idx val="62"/>
        <c:spPr>
          <a:solidFill>
            <a:schemeClr val="accent1"/>
          </a:solidFill>
          <a:ln>
            <a:noFill/>
          </a:ln>
          <a:effectLst/>
        </c:spPr>
      </c:pivotFmt>
      <c:pivotFmt>
        <c:idx val="63"/>
        <c:spPr>
          <a:solidFill>
            <a:schemeClr val="accent1"/>
          </a:solidFill>
          <a:ln>
            <a:noFill/>
          </a:ln>
          <a:effectLst/>
        </c:spPr>
      </c:pivotFmt>
      <c:pivotFmt>
        <c:idx val="64"/>
        <c:spPr>
          <a:solidFill>
            <a:schemeClr val="accent1"/>
          </a:solidFill>
          <a:ln>
            <a:noFill/>
          </a:ln>
          <a:effectLst/>
        </c:spPr>
      </c:pivotFmt>
      <c:pivotFmt>
        <c:idx val="65"/>
        <c:spPr>
          <a:solidFill>
            <a:schemeClr val="accent1"/>
          </a:solidFill>
          <a:ln>
            <a:noFill/>
          </a:ln>
          <a:effectLst/>
        </c:spPr>
      </c:pivotFmt>
      <c:pivotFmt>
        <c:idx val="66"/>
        <c:spPr>
          <a:solidFill>
            <a:schemeClr val="accent1"/>
          </a:solidFill>
          <a:ln>
            <a:noFill/>
          </a:ln>
          <a:effectLst/>
        </c:spPr>
      </c:pivotFmt>
      <c:pivotFmt>
        <c:idx val="67"/>
        <c:spPr>
          <a:solidFill>
            <a:schemeClr val="accent1"/>
          </a:solidFill>
          <a:ln>
            <a:noFill/>
          </a:ln>
          <a:effectLst/>
        </c:spPr>
      </c:pivotFmt>
      <c:pivotFmt>
        <c:idx val="68"/>
        <c:spPr>
          <a:solidFill>
            <a:schemeClr val="accent1"/>
          </a:solidFill>
          <a:ln>
            <a:noFill/>
          </a:ln>
          <a:effectLst/>
        </c:spPr>
      </c:pivotFmt>
      <c:pivotFmt>
        <c:idx val="69"/>
        <c:spPr>
          <a:solidFill>
            <a:schemeClr val="accent1"/>
          </a:solidFill>
          <a:ln>
            <a:noFill/>
          </a:ln>
          <a:effectLst/>
        </c:spPr>
      </c:pivotFmt>
      <c:pivotFmt>
        <c:idx val="70"/>
        <c:spPr>
          <a:solidFill>
            <a:schemeClr val="accent1"/>
          </a:solidFill>
          <a:ln>
            <a:noFill/>
          </a:ln>
          <a:effectLst/>
        </c:spPr>
      </c:pivotFmt>
      <c:pivotFmt>
        <c:idx val="71"/>
        <c:spPr>
          <a:solidFill>
            <a:schemeClr val="accent1"/>
          </a:solidFill>
          <a:ln>
            <a:noFill/>
          </a:ln>
          <a:effectLst/>
        </c:spPr>
      </c:pivotFmt>
    </c:pivotFmts>
    <c:plotArea>
      <c:layout/>
      <c:pieChart>
        <c:varyColors val="1"/>
        <c:dLbls>
          <c:showLegendKey val="0"/>
          <c:showVal val="0"/>
          <c:showCatName val="0"/>
          <c:showSerName val="0"/>
          <c:showPercent val="0"/>
          <c:showBubbleSize val="0"/>
          <c:showLeaderLines val="0"/>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l-P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pl-PL"/>
    </a:p>
  </c:txPr>
  <c:extLst>
    <c:ext xmlns:c15="http://schemas.microsoft.com/office/drawing/2012/chart" uri="{723BEF56-08C2-4564-9609-F4CBC75E7E54}">
      <c15:pivotSource>
        <c15:name>[catall_2025_11.xlsx]PivotChartTable1</c15:name>
        <c15:fmtId val="0"/>
      </c15:pivotSource>
      <c15:pivotOptions>
        <c15:dropZoneFilter val="1"/>
        <c15:dropZoneCategories val="1"/>
        <c15:dropZoneData val="1"/>
        <c15:dropZoneSeries val="1"/>
        <c15:dropZonesVisible val="1"/>
      </c15: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10</xdr:col>
      <xdr:colOff>68580</xdr:colOff>
      <xdr:row>0</xdr:row>
      <xdr:rowOff>0</xdr:rowOff>
    </xdr:from>
    <xdr:to>
      <xdr:col>11</xdr:col>
      <xdr:colOff>525780</xdr:colOff>
      <xdr:row>3</xdr:row>
      <xdr:rowOff>165927</xdr:rowOff>
    </xdr:to>
    <xdr:pic>
      <xdr:nvPicPr>
        <xdr:cNvPr id="5" name="Obraz 4">
          <a:extLst>
            <a:ext uri="{FF2B5EF4-FFF2-40B4-BE49-F238E27FC236}">
              <a16:creationId xmlns:a16="http://schemas.microsoft.com/office/drawing/2014/main" id="{30BB478D-693A-61B5-A8A8-E67D825290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82400" y="0"/>
          <a:ext cx="1066800" cy="714567"/>
        </a:xfrm>
        <a:prstGeom prst="rect">
          <a:avLst/>
        </a:prstGeom>
      </xdr:spPr>
    </xdr:pic>
    <xdr:clientData/>
  </xdr:twoCellAnchor>
  <xdr:twoCellAnchor editAs="oneCell">
    <xdr:from>
      <xdr:col>1</xdr:col>
      <xdr:colOff>1706880</xdr:colOff>
      <xdr:row>29</xdr:row>
      <xdr:rowOff>76200</xdr:rowOff>
    </xdr:from>
    <xdr:to>
      <xdr:col>6</xdr:col>
      <xdr:colOff>426720</xdr:colOff>
      <xdr:row>45</xdr:row>
      <xdr:rowOff>120677</xdr:rowOff>
    </xdr:to>
    <xdr:pic>
      <xdr:nvPicPr>
        <xdr:cNvPr id="7" name="Obraz 6">
          <a:extLst>
            <a:ext uri="{FF2B5EF4-FFF2-40B4-BE49-F238E27FC236}">
              <a16:creationId xmlns:a16="http://schemas.microsoft.com/office/drawing/2014/main" id="{882912A8-16B3-4E0D-9523-78EFBFA9978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450080" y="7002780"/>
          <a:ext cx="4434840" cy="29705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295660</xdr:colOff>
      <xdr:row>0</xdr:row>
      <xdr:rowOff>38100</xdr:rowOff>
    </xdr:from>
    <xdr:to>
      <xdr:col>16</xdr:col>
      <xdr:colOff>560070</xdr:colOff>
      <xdr:row>7</xdr:row>
      <xdr:rowOff>160020</xdr:rowOff>
    </xdr:to>
    <xdr:pic>
      <xdr:nvPicPr>
        <xdr:cNvPr id="3" name="Obraz 2">
          <a:extLst>
            <a:ext uri="{FF2B5EF4-FFF2-40B4-BE49-F238E27FC236}">
              <a16:creationId xmlns:a16="http://schemas.microsoft.com/office/drawing/2014/main" id="{110953E6-82E2-4598-97A2-1F51B582BF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0360" y="38100"/>
          <a:ext cx="2093210" cy="14554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533400</xdr:colOff>
      <xdr:row>0</xdr:row>
      <xdr:rowOff>9525</xdr:rowOff>
    </xdr:from>
    <xdr:to>
      <xdr:col>17</xdr:col>
      <xdr:colOff>188210</xdr:colOff>
      <xdr:row>5</xdr:row>
      <xdr:rowOff>70485</xdr:rowOff>
    </xdr:to>
    <xdr:pic>
      <xdr:nvPicPr>
        <xdr:cNvPr id="3" name="Obraz 2">
          <a:extLst>
            <a:ext uri="{FF2B5EF4-FFF2-40B4-BE49-F238E27FC236}">
              <a16:creationId xmlns:a16="http://schemas.microsoft.com/office/drawing/2014/main" id="{9603AEB4-A86A-46E8-9669-908EF1D628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01350" y="9525"/>
          <a:ext cx="2093210" cy="14325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68580</xdr:colOff>
      <xdr:row>0</xdr:row>
      <xdr:rowOff>0</xdr:rowOff>
    </xdr:from>
    <xdr:to>
      <xdr:col>11</xdr:col>
      <xdr:colOff>386330</xdr:colOff>
      <xdr:row>7</xdr:row>
      <xdr:rowOff>121920</xdr:rowOff>
    </xdr:to>
    <xdr:pic>
      <xdr:nvPicPr>
        <xdr:cNvPr id="3" name="Obraz 2">
          <a:extLst>
            <a:ext uri="{FF2B5EF4-FFF2-40B4-BE49-F238E27FC236}">
              <a16:creationId xmlns:a16="http://schemas.microsoft.com/office/drawing/2014/main" id="{DA931956-456B-448A-94DB-C6E95639A9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86900" y="0"/>
          <a:ext cx="2093210" cy="14020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33</xdr:col>
      <xdr:colOff>364067</xdr:colOff>
      <xdr:row>0</xdr:row>
      <xdr:rowOff>114300</xdr:rowOff>
    </xdr:from>
    <xdr:to>
      <xdr:col>35</xdr:col>
      <xdr:colOff>153685</xdr:colOff>
      <xdr:row>6</xdr:row>
      <xdr:rowOff>8467</xdr:rowOff>
    </xdr:to>
    <xdr:pic>
      <xdr:nvPicPr>
        <xdr:cNvPr id="3" name="Obraz 2">
          <a:extLst>
            <a:ext uri="{FF2B5EF4-FFF2-40B4-BE49-F238E27FC236}">
              <a16:creationId xmlns:a16="http://schemas.microsoft.com/office/drawing/2014/main" id="{3E31F700-517F-4F1E-82F4-DF14E21849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94567" y="114300"/>
          <a:ext cx="1485068" cy="103716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129540</xdr:colOff>
      <xdr:row>1</xdr:row>
      <xdr:rowOff>147320</xdr:rowOff>
    </xdr:from>
    <xdr:to>
      <xdr:col>11</xdr:col>
      <xdr:colOff>99060</xdr:colOff>
      <xdr:row>22</xdr:row>
      <xdr:rowOff>83820</xdr:rowOff>
    </xdr:to>
    <xdr:graphicFrame macro="">
      <xdr:nvGraphicFramePr>
        <xdr:cNvPr id="2" name="Wykres 1">
          <a:extLst>
            <a:ext uri="{FF2B5EF4-FFF2-40B4-BE49-F238E27FC236}">
              <a16:creationId xmlns:a16="http://schemas.microsoft.com/office/drawing/2014/main" id="{98C32FB4-8CA7-181E-521C-646F5543C8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45720</xdr:colOff>
      <xdr:row>1</xdr:row>
      <xdr:rowOff>15241</xdr:rowOff>
    </xdr:from>
    <xdr:to>
      <xdr:col>14</xdr:col>
      <xdr:colOff>487680</xdr:colOff>
      <xdr:row>6</xdr:row>
      <xdr:rowOff>76200</xdr:rowOff>
    </xdr:to>
    <mc:AlternateContent xmlns:mc="http://schemas.openxmlformats.org/markup-compatibility/2006" xmlns:a14="http://schemas.microsoft.com/office/drawing/2010/main">
      <mc:Choice Requires="a14">
        <xdr:graphicFrame macro="">
          <xdr:nvGraphicFramePr>
            <xdr:cNvPr id="3" name="Typ emitenta">
              <a:extLst>
                <a:ext uri="{FF2B5EF4-FFF2-40B4-BE49-F238E27FC236}">
                  <a16:creationId xmlns:a16="http://schemas.microsoft.com/office/drawing/2014/main" id="{B3E92CEB-1CAF-F50D-DD96-9CD6FC7A3AE0}"/>
                </a:ext>
              </a:extLst>
            </xdr:cNvPr>
            <xdr:cNvGraphicFramePr/>
          </xdr:nvGraphicFramePr>
          <xdr:xfrm>
            <a:off x="0" y="0"/>
            <a:ext cx="0" cy="0"/>
          </xdr:xfrm>
          <a:graphic>
            <a:graphicData uri="http://schemas.microsoft.com/office/drawing/2010/slicer">
              <sle:slicer xmlns:sle="http://schemas.microsoft.com/office/drawing/2010/slicer" name="Typ emitenta"/>
            </a:graphicData>
          </a:graphic>
        </xdr:graphicFrame>
      </mc:Choice>
      <mc:Fallback xmlns="">
        <xdr:sp macro="" textlink="">
          <xdr:nvSpPr>
            <xdr:cNvPr id="0" name=""/>
            <xdr:cNvSpPr>
              <a:spLocks noTextEdit="1"/>
            </xdr:cNvSpPr>
          </xdr:nvSpPr>
          <xdr:spPr>
            <a:xfrm>
              <a:off x="8709660" y="198121"/>
              <a:ext cx="1828800" cy="975359"/>
            </a:xfrm>
            <a:prstGeom prst="rect">
              <a:avLst/>
            </a:prstGeom>
            <a:solidFill>
              <a:prstClr val="white"/>
            </a:solidFill>
            <a:ln w="1">
              <a:solidFill>
                <a:prstClr val="green"/>
              </a:solidFill>
            </a:ln>
          </xdr:spPr>
          <xdr:txBody>
            <a:bodyPr vertOverflow="clip" horzOverflow="clip"/>
            <a:lstStyle/>
            <a:p>
              <a:r>
                <a:rPr lang="pl-PL" sz="1100"/>
                <a:t>Ten kształt odzwierciedla fragmentator. Fragmentatory są obsługiwane w programie Excel 2010 i nowszych wersjach.
Jeśli kształt został zmodyfikowany w starszej wersji programu Excel lub jeśli skoroszyt został zapisany w programie Excel 2003 albo starszej wersji, korzystanie z fragmentatora jest niemożliwe.</a:t>
              </a:r>
            </a:p>
          </xdr:txBody>
        </xdr:sp>
      </mc:Fallback>
    </mc:AlternateContent>
    <xdr:clientData/>
  </xdr:twoCellAnchor>
  <xdr:twoCellAnchor editAs="oneCell">
    <xdr:from>
      <xdr:col>16</xdr:col>
      <xdr:colOff>15240</xdr:colOff>
      <xdr:row>0</xdr:row>
      <xdr:rowOff>0</xdr:rowOff>
    </xdr:from>
    <xdr:to>
      <xdr:col>19</xdr:col>
      <xdr:colOff>28190</xdr:colOff>
      <xdr:row>7</xdr:row>
      <xdr:rowOff>121920</xdr:rowOff>
    </xdr:to>
    <xdr:pic>
      <xdr:nvPicPr>
        <xdr:cNvPr id="5" name="Obraz 4">
          <a:extLst>
            <a:ext uri="{FF2B5EF4-FFF2-40B4-BE49-F238E27FC236}">
              <a16:creationId xmlns:a16="http://schemas.microsoft.com/office/drawing/2014/main" id="{85046ED3-A7A6-4EF0-8D0C-F4B9F0F69B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52860" y="0"/>
          <a:ext cx="2093210" cy="1402080"/>
        </a:xfrm>
        <a:prstGeom prst="rect">
          <a:avLst/>
        </a:prstGeom>
      </xdr:spPr>
    </xdr:pic>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ntoni Ludwik Łaszewski" refreshedDate="45963.722168981483" createdVersion="5" refreshedVersion="8" minRefreshableVersion="3" recordCount="0" supportSubquery="1" supportAdvancedDrill="1" xr:uid="{684BD660-5A1C-4A43-AAAE-16A82968A4E9}">
  <cacheSource type="external" connectionId="5"/>
  <cacheFields count="4">
    <cacheField name="[GPW razem].[Kod obligacji].[Kod obligacji]" caption="Kod obligacji" numFmtId="0" hierarchy="7" level="1">
      <sharedItems count="2">
        <s v="KRU0227"/>
        <s v="FPC0631"/>
      </sharedItems>
    </cacheField>
    <cacheField name="[Measures].[Sum of Wartość]" caption="Sum of Wartość" numFmtId="0" hierarchy="75" level="32767"/>
    <cacheField name="[GPW razem].[Termin wykupu].[Termin wykupu]" caption="Termin wykupu" numFmtId="0" hierarchy="22" level="1">
      <sharedItems containsSemiMixedTypes="0" containsNonDate="0" containsDate="1" containsString="0" minDate="2027-02-08T00:00:00" maxDate="2031-06-13T00:00:00" count="2">
        <d v="2027-02-08T00:00:00"/>
        <d v="2031-06-12T00:00:00"/>
      </sharedItems>
    </cacheField>
    <cacheField name="[GPW razem].[Typ emitenta].[Typ emitenta]" caption="Typ emitenta" numFmtId="0" hierarchy="27" level="1">
      <sharedItems containsSemiMixedTypes="0" containsNonDate="0" containsString="0"/>
    </cacheField>
  </cacheFields>
  <cacheHierarchies count="91">
    <cacheHierarchy uniqueName="[Calctype].[Calctype]" caption="Calctype" attribute="1" defaultMemberUniqueName="[Calctype].[Calctype].[All]" allUniqueName="[Calctype].[Calctype].[All]" dimensionUniqueName="[Calctype]" displayFolder="" count="0" memberValueDatatype="5" unbalanced="0"/>
    <cacheHierarchy uniqueName="[Duration].[Duration]" caption="Duration" attribute="1" defaultMemberUniqueName="[Duration].[Duration].[All]" allUniqueName="[Duration].[Duration].[All]" dimensionUniqueName="[Duration]" displayFolder="" count="0" memberValueDatatype="5" unbalanced="0"/>
    <cacheHierarchy uniqueName="[Emitenci].[Emitent GPW]" caption="Emitent GPW" attribute="1" defaultMemberUniqueName="[Emitenci].[Emitent GPW].[All]" allUniqueName="[Emitenci].[Emitent GPW].[All]" dimensionUniqueName="[Emitenci]" displayFolder="" count="0" memberValueDatatype="130" unbalanced="0"/>
    <cacheHierarchy uniqueName="[Emitenci].[Własna nazwa]" caption="Własna nazwa" attribute="1" defaultMemberUniqueName="[Emitenci].[Własna nazwa].[All]" allUniqueName="[Emitenci].[Własna nazwa].[All]" dimensionUniqueName="[Emitenci]" displayFolder="" count="0" memberValueDatatype="130" unbalanced="0"/>
    <cacheHierarchy uniqueName="[Emitenci].[Ocena]" caption="Ocena" attribute="1" defaultMemberUniqueName="[Emitenci].[Ocena].[All]" allUniqueName="[Emitenci].[Ocena].[All]" dimensionUniqueName="[Emitenci]" displayFolder="" count="0" memberValueDatatype="5" unbalanced="0"/>
    <cacheHierarchy uniqueName="[Emitenci].[Adnotacje]" caption="Adnotacje" attribute="1" defaultMemberUniqueName="[Emitenci].[Adnotacje].[All]" allUniqueName="[Emitenci].[Adnotacje].[All]" dimensionUniqueName="[Emitenci]" displayFolder="" count="0" memberValueDatatype="130" unbalanced="0"/>
    <cacheHierarchy uniqueName="[GPW razem].[Emitent GPW]" caption="Emitent GPW" attribute="1" defaultMemberUniqueName="[GPW razem].[Emitent GPW].[All]" allUniqueName="[GPW razem].[Emitent GPW].[All]" dimensionUniqueName="[GPW razem]" displayFolder="" count="0" memberValueDatatype="130" unbalanced="0"/>
    <cacheHierarchy uniqueName="[GPW razem].[Kod obligacji]" caption="Kod obligacji" attribute="1" defaultMemberUniqueName="[GPW razem].[Kod obligacji].[All]" allUniqueName="[GPW razem].[Kod obligacji].[All]" dimensionUniqueName="[GPW razem]" displayFolder="" count="2" memberValueDatatype="130" unbalanced="0">
      <fieldsUsage count="2">
        <fieldUsage x="-1"/>
        <fieldUsage x="0"/>
      </fieldsUsage>
    </cacheHierarchy>
    <cacheHierarchy uniqueName="[GPW razem].[Kurs ostatni]" caption="Kurs ostatni" attribute="1" defaultMemberUniqueName="[GPW razem].[Kurs ostatni].[All]" allUniqueName="[GPW razem].[Kurs ostatni].[All]" dimensionUniqueName="[GPW razem]" displayFolder="" count="0" memberValueDatatype="5" unbalanced="0"/>
    <cacheHierarchy uniqueName="[GPW razem].[Liczba transakcji]" caption="Liczba transakcji" attribute="1" defaultMemberUniqueName="[GPW razem].[Liczba transakcji].[All]" allUniqueName="[GPW razem].[Liczba transakcji].[All]" dimensionUniqueName="[GPW razem]" displayFolder="" count="0" memberValueDatatype="5" unbalanced="0"/>
    <cacheHierarchy uniqueName="[GPW razem].[Bid: wolumen]" caption="Bid: wolumen" attribute="1" defaultMemberUniqueName="[GPW razem].[Bid: wolumen].[All]" allUniqueName="[GPW razem].[Bid: wolumen].[All]" dimensionUniqueName="[GPW razem]" displayFolder="" count="0" memberValueDatatype="20" unbalanced="0"/>
    <cacheHierarchy uniqueName="[GPW razem].[Bid: limit]" caption="Bid: limit" attribute="1" defaultMemberUniqueName="[GPW razem].[Bid: limit].[All]" allUniqueName="[GPW razem].[Bid: limit].[All]" dimensionUniqueName="[GPW razem]" displayFolder="" count="0" memberValueDatatype="5" unbalanced="0"/>
    <cacheHierarchy uniqueName="[GPW razem].[Ask: limit]" caption="Ask: limit" attribute="1" defaultMemberUniqueName="[GPW razem].[Ask: limit].[All]" allUniqueName="[GPW razem].[Ask: limit].[All]" dimensionUniqueName="[GPW razem]" displayFolder="" count="0" memberValueDatatype="5" unbalanced="0"/>
    <cacheHierarchy uniqueName="[GPW razem].[Ask: wolumen]" caption="Ask: wolumen" attribute="1" defaultMemberUniqueName="[GPW razem].[Ask: wolumen].[All]" allUniqueName="[GPW razem].[Ask: wolumen].[All]" dimensionUniqueName="[GPW razem]" displayFolder="" count="0" memberValueDatatype="5" unbalanced="0"/>
    <cacheHierarchy uniqueName="[GPW razem].[Wolumen skumulowany]" caption="Wolumen skumulowany" attribute="1" defaultMemberUniqueName="[GPW razem].[Wolumen skumulowany].[All]" allUniqueName="[GPW razem].[Wolumen skumulowany].[All]" dimensionUniqueName="[GPW razem]" displayFolder="" count="0" memberValueDatatype="5" unbalanced="0"/>
    <cacheHierarchy uniqueName="[GPW razem].[Wartość obrotu skumulowana]" caption="Wartość obrotu skumulowana" attribute="1" defaultMemberUniqueName="[GPW razem].[Wartość obrotu skumulowana].[All]" allUniqueName="[GPW razem].[Wartość obrotu skumulowana].[All]" dimensionUniqueName="[GPW razem]" displayFolder="" count="0" memberValueDatatype="5" unbalanced="0"/>
    <cacheHierarchy uniqueName="[GPW razem].[Data ost.]" caption="Data ost." attribute="1" time="1" defaultMemberUniqueName="[GPW razem].[Data ost.].[All]" allUniqueName="[GPW razem].[Data ost.].[All]" dimensionUniqueName="[GPW razem]" displayFolder="" count="0" memberValueDatatype="7" unbalanced="0"/>
    <cacheHierarchy uniqueName="[GPW razem].[Ocena]" caption="Ocena" attribute="1" defaultMemberUniqueName="[GPW razem].[Ocena].[All]" allUniqueName="[GPW razem].[Ocena].[All]" dimensionUniqueName="[GPW razem]" displayFolder="" count="0" memberValueDatatype="5" unbalanced="0"/>
    <cacheHierarchy uniqueName="[GPW razem].[Rodzaj oprocentowania]" caption="Rodzaj oprocentowania" attribute="1" defaultMemberUniqueName="[GPW razem].[Rodzaj oprocentowania].[All]" allUniqueName="[GPW razem].[Rodzaj oprocentowania].[All]" dimensionUniqueName="[GPW razem]" displayFolder="" count="0" memberValueDatatype="130" unbalanced="0"/>
    <cacheHierarchy uniqueName="[GPW razem].[Emitent]" caption="Emitent" attribute="1" defaultMemberUniqueName="[GPW razem].[Emitent].[All]" allUniqueName="[GPW razem].[Emitent].[All]" dimensionUniqueName="[GPW razem]" displayFolder="" count="0" memberValueDatatype="130" unbalanced="0"/>
    <cacheHierarchy uniqueName="[GPW razem].[Duration]" caption="Duration" attribute="1" defaultMemberUniqueName="[GPW razem].[Duration].[All]" allUniqueName="[GPW razem].[Duration].[All]" dimensionUniqueName="[GPW razem]" displayFolder="" count="0" memberValueDatatype="5" unbalanced="0"/>
    <cacheHierarchy uniqueName="[GPW razem].[Kupon]" caption="Kupon" attribute="1" defaultMemberUniqueName="[GPW razem].[Kupon].[All]" allUniqueName="[GPW razem].[Kupon].[All]" dimensionUniqueName="[GPW razem]" displayFolder="" count="0" memberValueDatatype="5" unbalanced="0"/>
    <cacheHierarchy uniqueName="[GPW razem].[Termin wykupu]" caption="Termin wykupu" attribute="1" time="1" defaultMemberUniqueName="[GPW razem].[Termin wykupu].[All]" allUniqueName="[GPW razem].[Termin wykupu].[All]" dimensionUniqueName="[GPW razem]" displayFolder="" count="2" memberValueDatatype="7" unbalanced="0">
      <fieldsUsage count="2">
        <fieldUsage x="-1"/>
        <fieldUsage x="2"/>
      </fieldsUsage>
    </cacheHierarchy>
    <cacheHierarchy uniqueName="[GPW razem].[Wartość]" caption="Wartość" attribute="1" defaultMemberUniqueName="[GPW razem].[Wartość].[All]" allUniqueName="[GPW razem].[Wartość].[All]" dimensionUniqueName="[GPW razem]" displayFolder="" count="0" memberValueDatatype="5" unbalanced="0"/>
    <cacheHierarchy uniqueName="[GPW razem].[Termin wykupu (rok)]" caption="Termin wykupu (rok)" attribute="1" defaultMemberUniqueName="[GPW razem].[Termin wykupu (rok)].[All]" allUniqueName="[GPW razem].[Termin wykupu (rok)].[All]" dimensionUniqueName="[GPW razem]" displayFolder="" count="0" memberValueDatatype="130" unbalanced="0"/>
    <cacheHierarchy uniqueName="[GPW razem].[Termin wykupu (kwartał)]" caption="Termin wykupu (kwartał)" attribute="1" defaultMemberUniqueName="[GPW razem].[Termin wykupu (kwartał)].[All]" allUniqueName="[GPW razem].[Termin wykupu (kwartał)].[All]" dimensionUniqueName="[GPW razem]" displayFolder="" count="0" memberValueDatatype="130" unbalanced="0"/>
    <cacheHierarchy uniqueName="[GPW razem].[Termin wykupu (miesiąc)]" caption="Termin wykupu (miesiąc)" attribute="1" defaultMemberUniqueName="[GPW razem].[Termin wykupu (miesiąc)].[All]" allUniqueName="[GPW razem].[Termin wykupu (miesiąc)].[All]" dimensionUniqueName="[GPW razem]" displayFolder="" count="0" memberValueDatatype="130" unbalanced="0"/>
    <cacheHierarchy uniqueName="[GPW razem].[Typ emitenta]" caption="Typ emitenta" attribute="1" defaultMemberUniqueName="[GPW razem].[Typ emitenta].[All]" allUniqueName="[GPW razem].[Typ emitenta].[All]" dimensionUniqueName="[GPW razem]" displayFolder="" count="2" memberValueDatatype="130" unbalanced="0">
      <fieldsUsage count="2">
        <fieldUsage x="-1"/>
        <fieldUsage x="3"/>
      </fieldsUsage>
    </cacheHierarchy>
    <cacheHierarchy uniqueName="[Obligacje].[Kod obligacji]" caption="Kod obligacji" attribute="1" defaultMemberUniqueName="[Obligacje].[Kod obligacji].[All]" allUniqueName="[Obligacje].[Kod obligacji].[All]" dimensionUniqueName="[Obligacje]" displayFolder="" count="0" memberValueDatatype="130" unbalanced="0"/>
    <cacheHierarchy uniqueName="[Obligacje].[Adnotacja]" caption="Adnotacja" attribute="1" defaultMemberUniqueName="[Obligacje].[Adnotacja].[All]" allUniqueName="[Obligacje].[Adnotacja].[All]" dimensionUniqueName="[Obligacje]" displayFolder="" count="0" memberValueDatatype="130" unbalanced="0"/>
    <cacheHierarchy uniqueName="[Obligacje].[Ilość posiadana]" caption="Ilość posiadana" attribute="1" defaultMemberUniqueName="[Obligacje].[Ilość posiadana].[All]" allUniqueName="[Obligacje].[Ilość posiadana].[All]" dimensionUniqueName="[Obligacje]" displayFolder="" count="0" memberValueDatatype="20" unbalanced="0"/>
    <cacheHierarchy uniqueName="[Obligacje_pl].[Emitent]" caption="Emitent" attribute="1" defaultMemberUniqueName="[Obligacje_pl].[Emitent].[All]" allUniqueName="[Obligacje_pl].[Emitent].[All]" dimensionUniqueName="[Obligacje_pl]" displayFolder="" count="0" memberValueDatatype="130" unbalanced="0"/>
    <cacheHierarchy uniqueName="[Obligacje_pl].[Kod obligacji]" caption="Kod obligacji" attribute="1" defaultMemberUniqueName="[Obligacje_pl].[Kod obligacji].[All]" allUniqueName="[Obligacje_pl].[Kod obligacji].[All]" dimensionUniqueName="[Obligacje_pl]" displayFolder="" count="0" memberValueDatatype="130" unbalanced="0"/>
    <cacheHierarchy uniqueName="[Obligacje_pl].[Termin wykupu]" caption="Termin wykupu" attribute="1" time="1" defaultMemberUniqueName="[Obligacje_pl].[Termin wykupu].[All]" allUniqueName="[Obligacje_pl].[Termin wykupu].[All]" dimensionUniqueName="[Obligacje_pl]" displayFolder="" count="0" memberValueDatatype="7" unbalanced="0"/>
    <cacheHierarchy uniqueName="[Obligacje_pl].[Rodzaj oprocentowania]" caption="Rodzaj oprocentowania" attribute="1" defaultMemberUniqueName="[Obligacje_pl].[Rodzaj oprocentowania].[All]" allUniqueName="[Obligacje_pl].[Rodzaj oprocentowania].[All]" dimensionUniqueName="[Obligacje_pl]" displayFolder="" count="0" memberValueDatatype="130" unbalanced="0"/>
    <cacheHierarchy uniqueName="[Obligacje_pl].[Marża]" caption="Marża" attribute="1" defaultMemberUniqueName="[Obligacje_pl].[Marża].[All]" allUniqueName="[Obligacje_pl].[Marża].[All]" dimensionUniqueName="[Obligacje_pl]" displayFolder="" count="0" memberValueDatatype="5" unbalanced="0"/>
    <cacheHierarchy uniqueName="[Obligacje_pl].[Aktualny kupon]" caption="Aktualny kupon" attribute="1" defaultMemberUniqueName="[Obligacje_pl].[Aktualny kupon].[All]" allUniqueName="[Obligacje_pl].[Aktualny kupon].[All]" dimensionUniqueName="[Obligacje_pl]" displayFolder="" count="0" memberValueDatatype="5" unbalanced="0"/>
    <cacheHierarchy uniqueName="[Statystyki dzienne].[Termin wykupu]" caption="Termin wykupu" attribute="1" time="1" defaultMemberUniqueName="[Statystyki dzienne].[Termin wykupu].[All]" allUniqueName="[Statystyki dzienne].[Termin wykupu].[All]" dimensionUniqueName="[Statystyki dzienne]" displayFolder="" count="0" memberValueDatatype="7" unbalanced="0"/>
    <cacheHierarchy uniqueName="[Statystyki dzienne].[Aktualny kupon]" caption="Aktualny kupon" attribute="1" defaultMemberUniqueName="[Statystyki dzienne].[Aktualny kupon].[All]" allUniqueName="[Statystyki dzienne].[Aktualny kupon].[All]" dimensionUniqueName="[Statystyki dzienne]" displayFolder="" count="0" memberValueDatatype="5" unbalanced="0"/>
    <cacheHierarchy uniqueName="[Statystyki dzienne].[Narosłe odsetki]" caption="Narosłe odsetki" attribute="1" defaultMemberUniqueName="[Statystyki dzienne].[Narosłe odsetki].[All]" allUniqueName="[Statystyki dzienne].[Narosłe odsetki].[All]" dimensionUniqueName="[Statystyki dzienne]" displayFolder="" count="0" memberValueDatatype="5" unbalanced="0"/>
    <cacheHierarchy uniqueName="[Statystyki dzienne].[Nominał]" caption="Nominał" attribute="1" defaultMemberUniqueName="[Statystyki dzienne].[Nominał].[All]" allUniqueName="[Statystyki dzienne].[Nominał].[All]" dimensionUniqueName="[Statystyki dzienne]" displayFolder="" count="0" memberValueDatatype="5" unbalanced="0"/>
    <cacheHierarchy uniqueName="[Statystyki dzienne].[ISIN]" caption="ISIN" attribute="1" defaultMemberUniqueName="[Statystyki dzienne].[ISIN].[All]" allUniqueName="[Statystyki dzienne].[ISIN].[All]" dimensionUniqueName="[Statystyki dzienne]" displayFolder="" count="0" memberValueDatatype="130" unbalanced="0"/>
    <cacheHierarchy uniqueName="[Statystyki dzienne].[Kod obligacji]" caption="Kod obligacji" attribute="1" defaultMemberUniqueName="[Statystyki dzienne].[Kod obligacji].[All]" allUniqueName="[Statystyki dzienne].[Kod obligacji].[All]" dimensionUniqueName="[Statystyki dzienne]" displayFolder="" count="0" memberValueDatatype="130" unbalanced="0"/>
    <cacheHierarchy uniqueName="[Statystyki dzienne].[INF]" caption="INF" attribute="1" defaultMemberUniqueName="[Statystyki dzienne].[INF].[All]" allUniqueName="[Statystyki dzienne].[INF].[All]" dimensionUniqueName="[Statystyki dzienne]" displayFolder="" count="0" memberValueDatatype="130" unbalanced="0"/>
    <cacheHierarchy uniqueName="[Statystyki dzienne].[Waluta]" caption="Waluta" attribute="1" defaultMemberUniqueName="[Statystyki dzienne].[Waluta].[All]" allUniqueName="[Statystyki dzienne].[Waluta].[All]" dimensionUniqueName="[Statystyki dzienne]" displayFolder="" count="0" memberValueDatatype="130" unbalanced="0"/>
    <cacheHierarchy uniqueName="[Statystyki dzienne].[Rynek]" caption="Rynek" attribute="1" defaultMemberUniqueName="[Statystyki dzienne].[Rynek].[All]" allUniqueName="[Statystyki dzienne].[Rynek].[All]" dimensionUniqueName="[Statystyki dzienne]" displayFolder="" count="0" memberValueDatatype="130" unbalanced="0"/>
    <cacheHierarchy uniqueName="[Statystyki dzienne].[Okres do wykupu]" caption="Okres do wykupu" attribute="1" defaultMemberUniqueName="[Statystyki dzienne].[Okres do wykupu].[All]" allUniqueName="[Statystyki dzienne].[Okres do wykupu].[All]" dimensionUniqueName="[Statystyki dzienne]" displayFolder="" count="0" memberValueDatatype="5" unbalanced="0"/>
    <cacheHierarchy uniqueName="[Statystyki dzienne].[Kupon]" caption="Kupon" attribute="1" defaultMemberUniqueName="[Statystyki dzienne].[Kupon].[All]" allUniqueName="[Statystyki dzienne].[Kupon].[All]" dimensionUniqueName="[Statystyki dzienne]" displayFolder="" count="0" memberValueDatatype="5" unbalanced="0"/>
    <cacheHierarchy uniqueName="[Statystyki dzienne].[Termin wykupu (rok)]" caption="Termin wykupu (rok)" attribute="1" defaultMemberUniqueName="[Statystyki dzienne].[Termin wykupu (rok)].[All]" allUniqueName="[Statystyki dzienne].[Termin wykupu (rok)].[All]" dimensionUniqueName="[Statystyki dzienne]" displayFolder="" count="0" memberValueDatatype="130" unbalanced="0"/>
    <cacheHierarchy uniqueName="[Statystyki dzienne].[Termin wykupu (kwartał)]" caption="Termin wykupu (kwartał)" attribute="1" defaultMemberUniqueName="[Statystyki dzienne].[Termin wykupu (kwartał)].[All]" allUniqueName="[Statystyki dzienne].[Termin wykupu (kwartał)].[All]" dimensionUniqueName="[Statystyki dzienne]" displayFolder="" count="0" memberValueDatatype="130" unbalanced="0"/>
    <cacheHierarchy uniqueName="[Statystyki dzienne].[Termin wykupu (miesiąc)]" caption="Termin wykupu (miesiąc)" attribute="1" defaultMemberUniqueName="[Statystyki dzienne].[Termin wykupu (miesiąc)].[All]" allUniqueName="[Statystyki dzienne].[Termin wykupu (miesiąc)].[All]" dimensionUniqueName="[Statystyki dzienne]" displayFolder="" count="0" memberValueDatatype="130" unbalanced="0"/>
    <cacheHierarchy uniqueName="[Statystyki miesięczne].[Kod ISIN]" caption="Kod ISIN" attribute="1" defaultMemberUniqueName="[Statystyki miesięczne].[Kod ISIN].[All]" allUniqueName="[Statystyki miesięczne].[Kod ISIN].[All]" dimensionUniqueName="[Statystyki miesięczne]" displayFolder="" count="0" memberValueDatatype="130" unbalanced="0"/>
    <cacheHierarchy uniqueName="[Statystyki miesięczne].[Kod obligacji]" caption="Kod obligacji" attribute="1" defaultMemberUniqueName="[Statystyki miesięczne].[Kod obligacji].[All]" allUniqueName="[Statystyki miesięczne].[Kod obligacji].[All]" dimensionUniqueName="[Statystyki miesięczne]" displayFolder="" count="0" memberValueDatatype="130" unbalanced="0"/>
    <cacheHierarchy uniqueName="[Statystyki miesięczne].[Rynek]" caption="Rynek" attribute="1" defaultMemberUniqueName="[Statystyki miesięczne].[Rynek].[All]" allUniqueName="[Statystyki miesięczne].[Rynek].[All]" dimensionUniqueName="[Statystyki miesięczne]" displayFolder="" count="0" memberValueDatatype="130" unbalanced="0"/>
    <cacheHierarchy uniqueName="[Statystyki miesięczne].[Waluta notowania]" caption="Waluta notowania" attribute="1" defaultMemberUniqueName="[Statystyki miesięczne].[Waluta notowania].[All]" allUniqueName="[Statystyki miesięczne].[Waluta notowania].[All]" dimensionUniqueName="[Statystyki miesięczne]" displayFolder="" count="0" memberValueDatatype="130" unbalanced="0"/>
    <cacheHierarchy uniqueName="[Statystyki miesięczne].[Wolumen]" caption="Wolumen" attribute="1" defaultMemberUniqueName="[Statystyki miesięczne].[Wolumen].[All]" allUniqueName="[Statystyki miesięczne].[Wolumen].[All]" dimensionUniqueName="[Statystyki miesięczne]" displayFolder="" count="0" memberValueDatatype="130" unbalanced="0"/>
    <cacheHierarchy uniqueName="[Statystyki miesięczne].[Liczba transakcji]" caption="Liczba transakcji" attribute="1" defaultMemberUniqueName="[Statystyki miesięczne].[Liczba transakcji].[All]" allUniqueName="[Statystyki miesięczne].[Liczba transakcji].[All]" dimensionUniqueName="[Statystyki miesięczne]" displayFolder="" count="0" memberValueDatatype="130" unbalanced="0"/>
    <cacheHierarchy uniqueName="[Statystyki miesięczne].[Liczba dni z transakcjami]" caption="Liczba dni z transakcjami" attribute="1" defaultMemberUniqueName="[Statystyki miesięczne].[Liczba dni z transakcjami].[All]" allUniqueName="[Statystyki miesięczne].[Liczba dni z transakcjami].[All]" dimensionUniqueName="[Statystyki miesięczne]" displayFolder="" count="0" memberValueDatatype="130" unbalanced="0"/>
    <cacheHierarchy uniqueName="[Statystyki miesięczne].[Wartość obrotów (tys. PLN)]" caption="Wartość obrotów (tys. PLN)" attribute="1" defaultMemberUniqueName="[Statystyki miesięczne].[Wartość obrotów (tys. PLN)].[All]" allUniqueName="[Statystyki miesięczne].[Wartość obrotów (tys. PLN)].[All]" dimensionUniqueName="[Statystyki miesięczne]" displayFolder="" count="0" memberValueDatatype="130" unbalanced="0"/>
    <cacheHierarchy uniqueName="[Statystyki miesięczne].[Emitent]" caption="Emitent" attribute="1" defaultMemberUniqueName="[Statystyki miesięczne].[Emitent].[All]" allUniqueName="[Statystyki miesięczne].[Emitent].[All]" dimensionUniqueName="[Statystyki miesięczne]" displayFolder="" count="0" memberValueDatatype="130" unbalanced="0"/>
    <cacheHierarchy uniqueName="[Statystyki miesięczne].[Data wykupu]" caption="Data wykupu" attribute="1" defaultMemberUniqueName="[Statystyki miesięczne].[Data wykupu].[All]" allUniqueName="[Statystyki miesięczne].[Data wykupu].[All]" dimensionUniqueName="[Statystyki miesięczne]" displayFolder="" count="0" memberValueDatatype="130" unbalanced="0"/>
    <cacheHierarchy uniqueName="[Statystyki miesięczne].[Typ oprocentowania]" caption="Typ oprocentowania" attribute="1" defaultMemberUniqueName="[Statystyki miesięczne].[Typ oprocentowania].[All]" allUniqueName="[Statystyki miesięczne].[Typ oprocentowania].[All]" dimensionUniqueName="[Statystyki miesięczne]" displayFolder="" count="0" memberValueDatatype="130" unbalanced="0"/>
    <cacheHierarchy uniqueName="[Statystyki miesięczne].[Kupon]" caption="Kupon" attribute="1" defaultMemberUniqueName="[Statystyki miesięczne].[Kupon].[All]" allUniqueName="[Statystyki miesięczne].[Kupon].[All]" dimensionUniqueName="[Statystyki miesięczne]" displayFolder="" count="0" memberValueDatatype="130" unbalanced="0"/>
    <cacheHierarchy uniqueName="[Statystyki miesięczne].[Cena nominalna]" caption="Cena nominalna" attribute="1" defaultMemberUniqueName="[Statystyki miesięczne].[Cena nominalna].[All]" allUniqueName="[Statystyki miesięczne].[Cena nominalna].[All]" dimensionUniqueName="[Statystyki miesięczne]" displayFolder="" count="0" memberValueDatatype="130" unbalanced="0"/>
    <cacheHierarchy uniqueName="[Statystyki miesięczne].[Wielkość emisji]" caption="Wielkość emisji" attribute="1" defaultMemberUniqueName="[Statystyki miesięczne].[Wielkość emisji].[All]" allUniqueName="[Statystyki miesięczne].[Wielkość emisji].[All]" dimensionUniqueName="[Statystyki miesięczne]" displayFolder="" count="0" memberValueDatatype="130" unbalanced="0"/>
    <cacheHierarchy uniqueName="[Time].[Time]" caption="Time" attribute="1" defaultMemberUniqueName="[Time].[Time].[All]" allUniqueName="[Time].[Time].[All]" dimensionUniqueName="[Time]" displayFolder="" count="0" memberValueDatatype="5" unbalanced="0"/>
    <cacheHierarchy uniqueName="[Value].[Value]" caption="Value" attribute="1" defaultMemberUniqueName="[Value].[Value].[All]" allUniqueName="[Value].[Value].[All]" dimensionUniqueName="[Value]" displayFolder="" count="0" memberValueDatatype="5" unbalanced="0"/>
    <cacheHierarchy uniqueName="[GPW razem].[Termin wykupu (indeks miesiąca)]" caption="Termin wykupu (indeks miesiąca)" attribute="1" defaultMemberUniqueName="[GPW razem].[Termin wykupu (indeks miesiąca)].[All]" allUniqueName="[GPW razem].[Termin wykupu (indeks miesiąca)].[All]" dimensionUniqueName="[GPW razem]" displayFolder="" count="0" memberValueDatatype="20" unbalanced="0" hidden="1"/>
    <cacheHierarchy uniqueName="[Statystyki dzienne].[Termin wykupu (indeks miesiąca)]" caption="Termin wykupu (indeks miesiąca)" attribute="1" defaultMemberUniqueName="[Statystyki dzienne].[Termin wykupu (indeks miesiąca)].[All]" allUniqueName="[Statystyki dzienne].[Termin wykupu (indeks miesiąca)].[All]" dimensionUniqueName="[Statystyki dzienne]" displayFolder="" count="0" memberValueDatatype="20" unbalanced="0" hidden="1"/>
    <cacheHierarchy uniqueName="[Measures].[Suma Ocena]" caption="Suma Ocena" measure="1" displayFolder="" measureGroup="Emitenci" count="0">
      <extLst>
        <ext xmlns:x15="http://schemas.microsoft.com/office/spreadsheetml/2010/11/main" uri="{B97F6D7D-B522-45F9-BDA1-12C45D357490}">
          <x15:cacheHierarchy aggregatedColumn="4"/>
        </ext>
      </extLst>
    </cacheHierarchy>
    <cacheHierarchy uniqueName="[Measures].[Suma Ocena 2]" caption="Suma Ocena 2" measure="1" displayFolder="" measureGroup="GPW razem" count="0">
      <extLst>
        <ext xmlns:x15="http://schemas.microsoft.com/office/spreadsheetml/2010/11/main" uri="{B97F6D7D-B522-45F9-BDA1-12C45D357490}">
          <x15:cacheHierarchy aggregatedColumn="17"/>
        </ext>
      </extLst>
    </cacheHierarchy>
    <cacheHierarchy uniqueName="[Measures].[Suma Okres do wykupu]" caption="Suma Okres do wykupu" measure="1" displayFolder="" measureGroup="Statystyki dzienne" count="0">
      <extLst>
        <ext xmlns:x15="http://schemas.microsoft.com/office/spreadsheetml/2010/11/main" uri="{B97F6D7D-B522-45F9-BDA1-12C45D357490}">
          <x15:cacheHierarchy aggregatedColumn="46"/>
        </ext>
      </extLst>
    </cacheHierarchy>
    <cacheHierarchy uniqueName="[Measures].[Suma Kupon]" caption="Suma Kupon" measure="1" displayFolder="" measureGroup="Statystyki dzienne" count="0">
      <extLst>
        <ext xmlns:x15="http://schemas.microsoft.com/office/spreadsheetml/2010/11/main" uri="{B97F6D7D-B522-45F9-BDA1-12C45D357490}">
          <x15:cacheHierarchy aggregatedColumn="47"/>
        </ext>
      </extLst>
    </cacheHierarchy>
    <cacheHierarchy uniqueName="[Measures].[Liczba Rodzaj oprocentowania]" caption="Liczba Rodzaj oprocentowania" measure="1" displayFolder="" measureGroup="GPW razem" count="0">
      <extLst>
        <ext xmlns:x15="http://schemas.microsoft.com/office/spreadsheetml/2010/11/main" uri="{B97F6D7D-B522-45F9-BDA1-12C45D357490}">
          <x15:cacheHierarchy aggregatedColumn="18"/>
        </ext>
      </extLst>
    </cacheHierarchy>
    <cacheHierarchy uniqueName="[Measures].[Liczba Termin wykupu]" caption="Liczba Termin wykupu" measure="1" displayFolder="" measureGroup="Statystyki dzienne" count="0">
      <extLst>
        <ext xmlns:x15="http://schemas.microsoft.com/office/spreadsheetml/2010/11/main" uri="{B97F6D7D-B522-45F9-BDA1-12C45D357490}">
          <x15:cacheHierarchy aggregatedColumn="37"/>
        </ext>
      </extLst>
    </cacheHierarchy>
    <cacheHierarchy uniqueName="[Measures].[Sum of Wartość]" caption="Sum of Wartość" measure="1" displayFolder="" measureGroup="GPW razem" count="0" oneField="1">
      <fieldsUsage count="1">
        <fieldUsage x="1"/>
      </fieldsUsage>
      <extLst>
        <ext xmlns:x15="http://schemas.microsoft.com/office/spreadsheetml/2010/11/main" uri="{B97F6D7D-B522-45F9-BDA1-12C45D357490}">
          <x15:cacheHierarchy aggregatedColumn="23"/>
        </ext>
      </extLst>
    </cacheHierarchy>
    <cacheHierarchy uniqueName="[Measures].[Liczba Kod obligacji]" caption="Liczba Kod obligacji" measure="1" displayFolder="" measureGroup="Obligacje" count="0">
      <extLst>
        <ext xmlns:x15="http://schemas.microsoft.com/office/spreadsheetml/2010/11/main" uri="{B97F6D7D-B522-45F9-BDA1-12C45D357490}">
          <x15:cacheHierarchy aggregatedColumn="28"/>
        </ext>
      </extLst>
    </cacheHierarchy>
    <cacheHierarchy uniqueName="[Measures].[Liczba Emitent]" caption="Liczba Emitent" measure="1" displayFolder="" measureGroup="GPW razem" count="0">
      <extLst>
        <ext xmlns:x15="http://schemas.microsoft.com/office/spreadsheetml/2010/11/main" uri="{B97F6D7D-B522-45F9-BDA1-12C45D357490}">
          <x15:cacheHierarchy aggregatedColumn="19"/>
        </ext>
      </extLst>
    </cacheHierarchy>
    <cacheHierarchy uniqueName="[Measures].[Liczba Termin wykupu 2]" caption="Liczba Termin wykupu 2" measure="1" displayFolder="" measureGroup="GPW razem" count="0">
      <extLst>
        <ext xmlns:x15="http://schemas.microsoft.com/office/spreadsheetml/2010/11/main" uri="{B97F6D7D-B522-45F9-BDA1-12C45D357490}">
          <x15:cacheHierarchy aggregatedColumn="22"/>
        </ext>
      </extLst>
    </cacheHierarchy>
    <cacheHierarchy uniqueName="[Measures].[Liczba Kod obligacji 2]" caption="Liczba Kod obligacji 2" measure="1" displayFolder="" measureGroup="GPW razem" count="0">
      <extLst>
        <ext xmlns:x15="http://schemas.microsoft.com/office/spreadsheetml/2010/11/main" uri="{B97F6D7D-B522-45F9-BDA1-12C45D357490}">
          <x15:cacheHierarchy aggregatedColumn="7"/>
        </ext>
      </extLst>
    </cacheHierarchy>
    <cacheHierarchy uniqueName="[Measures].[__XL_Count Statystyki dzienne]" caption="__XL_Count Statystyki dzienne" measure="1" displayFolder="" measureGroup="Statystyki dzienne" count="0" hidden="1"/>
    <cacheHierarchy uniqueName="[Measures].[__XL_Count Statystyki miesięczne]" caption="__XL_Count Statystyki miesięczne" measure="1" displayFolder="" measureGroup="Statystyki miesięczne" count="0" hidden="1"/>
    <cacheHierarchy uniqueName="[Measures].[__XL_Count Emitenci]" caption="__XL_Count Emitenci" measure="1" displayFolder="" measureGroup="Emitenci" count="0" hidden="1"/>
    <cacheHierarchy uniqueName="[Measures].[__XL_Count Obligacje]" caption="__XL_Count Obligacje" measure="1" displayFolder="" measureGroup="Obligacje" count="0" hidden="1"/>
    <cacheHierarchy uniqueName="[Measures].[__XL_Count GPW razem]" caption="__XL_Count GPW razem" measure="1" displayFolder="" measureGroup="GPW razem" count="0" hidden="1"/>
    <cacheHierarchy uniqueName="[Measures].[__XL_Count Duration]" caption="__XL_Count Duration" measure="1" displayFolder="" measureGroup="Duration" count="0" hidden="1"/>
    <cacheHierarchy uniqueName="[Measures].[__XL_Count Value]" caption="__XL_Count Value" measure="1" displayFolder="" measureGroup="Value" count="0" hidden="1"/>
    <cacheHierarchy uniqueName="[Measures].[__XL_Count Time]" caption="__XL_Count Time" measure="1" displayFolder="" measureGroup="Time" count="0" hidden="1"/>
    <cacheHierarchy uniqueName="[Measures].[__XL_Count Obligacje_pl]" caption="__XL_Count Obligacje_pl" measure="1" displayFolder="" measureGroup="Obligacje_pl" count="0" hidden="1"/>
    <cacheHierarchy uniqueName="[Measures].[__XL_Count Calctype]" caption="__XL_Count Calctype" measure="1" displayFolder="" measureGroup="Calctype" count="0" hidden="1"/>
    <cacheHierarchy uniqueName="[Measures].[__No measures defined]" caption="__No measures defined" measure="1" displayFolder="" count="0" hidden="1"/>
  </cacheHierarchies>
  <kpis count="0"/>
  <dimensions count="11">
    <dimension name="Calctype" uniqueName="[Calctype]" caption="Calctype"/>
    <dimension name="Duration" uniqueName="[Duration]" caption="Duration"/>
    <dimension name="Emitenci" uniqueName="[Emitenci]" caption="Emitenci"/>
    <dimension name="GPW razem" uniqueName="[GPW razem]" caption="GPW razem"/>
    <dimension measure="1" name="Measures" uniqueName="[Measures]" caption="Measures"/>
    <dimension name="Obligacje" uniqueName="[Obligacje]" caption="Obligacje"/>
    <dimension name="Obligacje_pl" uniqueName="[Obligacje_pl]" caption="Obligacje_pl"/>
    <dimension name="Statystyki dzienne" uniqueName="[Statystyki dzienne]" caption="Statystyki dzienne"/>
    <dimension name="Statystyki miesięczne" uniqueName="[Statystyki miesięczne]" caption="Statystyki miesięczne"/>
    <dimension name="Time" uniqueName="[Time]" caption="Time"/>
    <dimension name="Value" uniqueName="[Value]" caption="Value"/>
  </dimensions>
  <measureGroups count="10">
    <measureGroup name="Calctype" caption="Calctype"/>
    <measureGroup name="Duration" caption="Duration"/>
    <measureGroup name="Emitenci" caption="Emitenci"/>
    <measureGroup name="GPW razem" caption="GPW razem"/>
    <measureGroup name="Obligacje" caption="Obligacje"/>
    <measureGroup name="Obligacje_pl" caption="Obligacje_pl"/>
    <measureGroup name="Statystyki dzienne" caption="Statystyki dzienne"/>
    <measureGroup name="Statystyki miesięczne" caption="Statystyki miesięczne"/>
    <measureGroup name="Time" caption="Time"/>
    <measureGroup name="Value" caption="Value"/>
  </measureGroups>
  <maps count="19">
    <map measureGroup="0" dimension="0"/>
    <map measureGroup="1" dimension="1"/>
    <map measureGroup="2" dimension="2"/>
    <map measureGroup="3" dimension="2"/>
    <map measureGroup="3" dimension="3"/>
    <map measureGroup="3" dimension="5"/>
    <map measureGroup="3" dimension="6"/>
    <map measureGroup="3" dimension="8"/>
    <map measureGroup="4" dimension="5"/>
    <map measureGroup="5" dimension="6"/>
    <map measureGroup="6" dimension="2"/>
    <map measureGroup="6" dimension="3"/>
    <map measureGroup="6" dimension="5"/>
    <map measureGroup="6" dimension="6"/>
    <map measureGroup="6" dimension="7"/>
    <map measureGroup="6" dimension="8"/>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ntoni Ludwik Łaszewski" refreshedDate="45963.722167708336" createdVersion="3" refreshedVersion="8" minRefreshableVersion="3" recordCount="0" supportSubquery="1" supportAdvancedDrill="1" xr:uid="{E5617C85-A4DF-416F-81D4-3CE44EC43777}">
  <cacheSource type="external" connectionId="5">
    <extLst>
      <ext xmlns:x14="http://schemas.microsoft.com/office/spreadsheetml/2009/9/main" uri="{F057638F-6D5F-4e77-A914-E7F072B9BCA8}">
        <x14:sourceConnection name="ThisWorkbookDataModel"/>
      </ext>
    </extLst>
  </cacheSource>
  <cacheFields count="0"/>
  <cacheHierarchies count="91">
    <cacheHierarchy uniqueName="[Calctype].[Calctype]" caption="Calctype" attribute="1" defaultMemberUniqueName="[Calctype].[Calctype].[All]" allUniqueName="[Calctype].[Calctype].[All]" dimensionUniqueName="[Calctype]" displayFolder="" count="0" memberValueDatatype="5" unbalanced="0"/>
    <cacheHierarchy uniqueName="[Duration].[Duration]" caption="Duration" attribute="1" defaultMemberUniqueName="[Duration].[Duration].[All]" allUniqueName="[Duration].[Duration].[All]" dimensionUniqueName="[Duration]" displayFolder="" count="0" memberValueDatatype="5" unbalanced="0"/>
    <cacheHierarchy uniqueName="[Emitenci].[Emitent GPW]" caption="Emitent GPW" attribute="1" defaultMemberUniqueName="[Emitenci].[Emitent GPW].[All]" allUniqueName="[Emitenci].[Emitent GPW].[All]" dimensionUniqueName="[Emitenci]" displayFolder="" count="0" memberValueDatatype="130" unbalanced="0"/>
    <cacheHierarchy uniqueName="[Emitenci].[Własna nazwa]" caption="Własna nazwa" attribute="1" defaultMemberUniqueName="[Emitenci].[Własna nazwa].[All]" allUniqueName="[Emitenci].[Własna nazwa].[All]" dimensionUniqueName="[Emitenci]" displayFolder="" count="0" memberValueDatatype="130" unbalanced="0"/>
    <cacheHierarchy uniqueName="[Emitenci].[Ocena]" caption="Ocena" attribute="1" defaultMemberUniqueName="[Emitenci].[Ocena].[All]" allUniqueName="[Emitenci].[Ocena].[All]" dimensionUniqueName="[Emitenci]" displayFolder="" count="0" memberValueDatatype="5" unbalanced="0"/>
    <cacheHierarchy uniqueName="[Emitenci].[Adnotacje]" caption="Adnotacje" attribute="1" defaultMemberUniqueName="[Emitenci].[Adnotacje].[All]" allUniqueName="[Emitenci].[Adnotacje].[All]" dimensionUniqueName="[Emitenci]" displayFolder="" count="0" memberValueDatatype="130" unbalanced="0"/>
    <cacheHierarchy uniqueName="[GPW razem].[Emitent GPW]" caption="Emitent GPW" attribute="1" defaultMemberUniqueName="[GPW razem].[Emitent GPW].[All]" allUniqueName="[GPW razem].[Emitent GPW].[All]" dimensionUniqueName="[GPW razem]" displayFolder="" count="0" memberValueDatatype="130" unbalanced="0"/>
    <cacheHierarchy uniqueName="[GPW razem].[Kod obligacji]" caption="Kod obligacji" attribute="1" defaultMemberUniqueName="[GPW razem].[Kod obligacji].[All]" allUniqueName="[GPW razem].[Kod obligacji].[All]" dimensionUniqueName="[GPW razem]" displayFolder="" count="0" memberValueDatatype="130" unbalanced="0"/>
    <cacheHierarchy uniqueName="[GPW razem].[Kurs ostatni]" caption="Kurs ostatni" attribute="1" defaultMemberUniqueName="[GPW razem].[Kurs ostatni].[All]" allUniqueName="[GPW razem].[Kurs ostatni].[All]" dimensionUniqueName="[GPW razem]" displayFolder="" count="0" memberValueDatatype="5" unbalanced="0"/>
    <cacheHierarchy uniqueName="[GPW razem].[Liczba transakcji]" caption="Liczba transakcji" attribute="1" defaultMemberUniqueName="[GPW razem].[Liczba transakcji].[All]" allUniqueName="[GPW razem].[Liczba transakcji].[All]" dimensionUniqueName="[GPW razem]" displayFolder="" count="0" memberValueDatatype="5" unbalanced="0"/>
    <cacheHierarchy uniqueName="[GPW razem].[Bid: wolumen]" caption="Bid: wolumen" attribute="1" defaultMemberUniqueName="[GPW razem].[Bid: wolumen].[All]" allUniqueName="[GPW razem].[Bid: wolumen].[All]" dimensionUniqueName="[GPW razem]" displayFolder="" count="0" memberValueDatatype="20" unbalanced="0"/>
    <cacheHierarchy uniqueName="[GPW razem].[Bid: limit]" caption="Bid: limit" attribute="1" defaultMemberUniqueName="[GPW razem].[Bid: limit].[All]" allUniqueName="[GPW razem].[Bid: limit].[All]" dimensionUniqueName="[GPW razem]" displayFolder="" count="0" memberValueDatatype="5" unbalanced="0"/>
    <cacheHierarchy uniqueName="[GPW razem].[Ask: limit]" caption="Ask: limit" attribute="1" defaultMemberUniqueName="[GPW razem].[Ask: limit].[All]" allUniqueName="[GPW razem].[Ask: limit].[All]" dimensionUniqueName="[GPW razem]" displayFolder="" count="0" memberValueDatatype="5" unbalanced="0"/>
    <cacheHierarchy uniqueName="[GPW razem].[Ask: wolumen]" caption="Ask: wolumen" attribute="1" defaultMemberUniqueName="[GPW razem].[Ask: wolumen].[All]" allUniqueName="[GPW razem].[Ask: wolumen].[All]" dimensionUniqueName="[GPW razem]" displayFolder="" count="0" memberValueDatatype="5" unbalanced="0"/>
    <cacheHierarchy uniqueName="[GPW razem].[Wolumen skumulowany]" caption="Wolumen skumulowany" attribute="1" defaultMemberUniqueName="[GPW razem].[Wolumen skumulowany].[All]" allUniqueName="[GPW razem].[Wolumen skumulowany].[All]" dimensionUniqueName="[GPW razem]" displayFolder="" count="0" memberValueDatatype="5" unbalanced="0"/>
    <cacheHierarchy uniqueName="[GPW razem].[Wartość obrotu skumulowana]" caption="Wartość obrotu skumulowana" attribute="1" defaultMemberUniqueName="[GPW razem].[Wartość obrotu skumulowana].[All]" allUniqueName="[GPW razem].[Wartość obrotu skumulowana].[All]" dimensionUniqueName="[GPW razem]" displayFolder="" count="0" memberValueDatatype="5" unbalanced="0"/>
    <cacheHierarchy uniqueName="[GPW razem].[Data ost.]" caption="Data ost." attribute="1" time="1" defaultMemberUniqueName="[GPW razem].[Data ost.].[All]" allUniqueName="[GPW razem].[Data ost.].[All]" dimensionUniqueName="[GPW razem]" displayFolder="" count="0" memberValueDatatype="7" unbalanced="0"/>
    <cacheHierarchy uniqueName="[GPW razem].[Ocena]" caption="Ocena" attribute="1" defaultMemberUniqueName="[GPW razem].[Ocena].[All]" allUniqueName="[GPW razem].[Ocena].[All]" dimensionUniqueName="[GPW razem]" displayFolder="" count="0" memberValueDatatype="5" unbalanced="0"/>
    <cacheHierarchy uniqueName="[GPW razem].[Rodzaj oprocentowania]" caption="Rodzaj oprocentowania" attribute="1" defaultMemberUniqueName="[GPW razem].[Rodzaj oprocentowania].[All]" allUniqueName="[GPW razem].[Rodzaj oprocentowania].[All]" dimensionUniqueName="[GPW razem]" displayFolder="" count="0" memberValueDatatype="130" unbalanced="0"/>
    <cacheHierarchy uniqueName="[GPW razem].[Emitent]" caption="Emitent" attribute="1" defaultMemberUniqueName="[GPW razem].[Emitent].[All]" allUniqueName="[GPW razem].[Emitent].[All]" dimensionUniqueName="[GPW razem]" displayFolder="" count="0" memberValueDatatype="130" unbalanced="0"/>
    <cacheHierarchy uniqueName="[GPW razem].[Duration]" caption="Duration" attribute="1" defaultMemberUniqueName="[GPW razem].[Duration].[All]" allUniqueName="[GPW razem].[Duration].[All]" dimensionUniqueName="[GPW razem]" displayFolder="" count="0" memberValueDatatype="5" unbalanced="0"/>
    <cacheHierarchy uniqueName="[GPW razem].[Kupon]" caption="Kupon" attribute="1" defaultMemberUniqueName="[GPW razem].[Kupon].[All]" allUniqueName="[GPW razem].[Kupon].[All]" dimensionUniqueName="[GPW razem]" displayFolder="" count="0" memberValueDatatype="5" unbalanced="0"/>
    <cacheHierarchy uniqueName="[GPW razem].[Termin wykupu]" caption="Termin wykupu" attribute="1" time="1" defaultMemberUniqueName="[GPW razem].[Termin wykupu].[All]" allUniqueName="[GPW razem].[Termin wykupu].[All]" dimensionUniqueName="[GPW razem]" displayFolder="" count="0" memberValueDatatype="7" unbalanced="0"/>
    <cacheHierarchy uniqueName="[GPW razem].[Wartość]" caption="Wartość" attribute="1" defaultMemberUniqueName="[GPW razem].[Wartość].[All]" allUniqueName="[GPW razem].[Wartość].[All]" dimensionUniqueName="[GPW razem]" displayFolder="" count="0" memberValueDatatype="5" unbalanced="0"/>
    <cacheHierarchy uniqueName="[GPW razem].[Termin wykupu (rok)]" caption="Termin wykupu (rok)" attribute="1" defaultMemberUniqueName="[GPW razem].[Termin wykupu (rok)].[All]" allUniqueName="[GPW razem].[Termin wykupu (rok)].[All]" dimensionUniqueName="[GPW razem]" displayFolder="" count="0" memberValueDatatype="130" unbalanced="0"/>
    <cacheHierarchy uniqueName="[GPW razem].[Termin wykupu (kwartał)]" caption="Termin wykupu (kwartał)" attribute="1" defaultMemberUniqueName="[GPW razem].[Termin wykupu (kwartał)].[All]" allUniqueName="[GPW razem].[Termin wykupu (kwartał)].[All]" dimensionUniqueName="[GPW razem]" displayFolder="" count="0" memberValueDatatype="130" unbalanced="0"/>
    <cacheHierarchy uniqueName="[GPW razem].[Termin wykupu (miesiąc)]" caption="Termin wykupu (miesiąc)" attribute="1" defaultMemberUniqueName="[GPW razem].[Termin wykupu (miesiąc)].[All]" allUniqueName="[GPW razem].[Termin wykupu (miesiąc)].[All]" dimensionUniqueName="[GPW razem]" displayFolder="" count="0" memberValueDatatype="130" unbalanced="0"/>
    <cacheHierarchy uniqueName="[GPW razem].[Typ emitenta]" caption="Typ emitenta" attribute="1" defaultMemberUniqueName="[GPW razem].[Typ emitenta].[All]" allUniqueName="[GPW razem].[Typ emitenta].[All]" dimensionUniqueName="[GPW razem]" displayFolder="" count="2" memberValueDatatype="130" unbalanced="0"/>
    <cacheHierarchy uniqueName="[Obligacje].[Kod obligacji]" caption="Kod obligacji" attribute="1" defaultMemberUniqueName="[Obligacje].[Kod obligacji].[All]" allUniqueName="[Obligacje].[Kod obligacji].[All]" dimensionUniqueName="[Obligacje]" displayFolder="" count="0" memberValueDatatype="130" unbalanced="0"/>
    <cacheHierarchy uniqueName="[Obligacje].[Adnotacja]" caption="Adnotacja" attribute="1" defaultMemberUniqueName="[Obligacje].[Adnotacja].[All]" allUniqueName="[Obligacje].[Adnotacja].[All]" dimensionUniqueName="[Obligacje]" displayFolder="" count="0" memberValueDatatype="130" unbalanced="0"/>
    <cacheHierarchy uniqueName="[Obligacje].[Ilość posiadana]" caption="Ilość posiadana" attribute="1" defaultMemberUniqueName="[Obligacje].[Ilość posiadana].[All]" allUniqueName="[Obligacje].[Ilość posiadana].[All]" dimensionUniqueName="[Obligacje]" displayFolder="" count="0" memberValueDatatype="20" unbalanced="0"/>
    <cacheHierarchy uniqueName="[Obligacje_pl].[Emitent]" caption="Emitent" attribute="1" defaultMemberUniqueName="[Obligacje_pl].[Emitent].[All]" allUniqueName="[Obligacje_pl].[Emitent].[All]" dimensionUniqueName="[Obligacje_pl]" displayFolder="" count="0" memberValueDatatype="130" unbalanced="0"/>
    <cacheHierarchy uniqueName="[Obligacje_pl].[Kod obligacji]" caption="Kod obligacji" attribute="1" defaultMemberUniqueName="[Obligacje_pl].[Kod obligacji].[All]" allUniqueName="[Obligacje_pl].[Kod obligacji].[All]" dimensionUniqueName="[Obligacje_pl]" displayFolder="" count="0" memberValueDatatype="130" unbalanced="0"/>
    <cacheHierarchy uniqueName="[Obligacje_pl].[Termin wykupu]" caption="Termin wykupu" attribute="1" time="1" defaultMemberUniqueName="[Obligacje_pl].[Termin wykupu].[All]" allUniqueName="[Obligacje_pl].[Termin wykupu].[All]" dimensionUniqueName="[Obligacje_pl]" displayFolder="" count="0" memberValueDatatype="7" unbalanced="0"/>
    <cacheHierarchy uniqueName="[Obligacje_pl].[Rodzaj oprocentowania]" caption="Rodzaj oprocentowania" attribute="1" defaultMemberUniqueName="[Obligacje_pl].[Rodzaj oprocentowania].[All]" allUniqueName="[Obligacje_pl].[Rodzaj oprocentowania].[All]" dimensionUniqueName="[Obligacje_pl]" displayFolder="" count="0" memberValueDatatype="130" unbalanced="0"/>
    <cacheHierarchy uniqueName="[Obligacje_pl].[Marża]" caption="Marża" attribute="1" defaultMemberUniqueName="[Obligacje_pl].[Marża].[All]" allUniqueName="[Obligacje_pl].[Marża].[All]" dimensionUniqueName="[Obligacje_pl]" displayFolder="" count="0" memberValueDatatype="5" unbalanced="0"/>
    <cacheHierarchy uniqueName="[Obligacje_pl].[Aktualny kupon]" caption="Aktualny kupon" attribute="1" defaultMemberUniqueName="[Obligacje_pl].[Aktualny kupon].[All]" allUniqueName="[Obligacje_pl].[Aktualny kupon].[All]" dimensionUniqueName="[Obligacje_pl]" displayFolder="" count="0" memberValueDatatype="5" unbalanced="0"/>
    <cacheHierarchy uniqueName="[Statystyki dzienne].[Termin wykupu]" caption="Termin wykupu" attribute="1" time="1" defaultMemberUniqueName="[Statystyki dzienne].[Termin wykupu].[All]" allUniqueName="[Statystyki dzienne].[Termin wykupu].[All]" dimensionUniqueName="[Statystyki dzienne]" displayFolder="" count="0" memberValueDatatype="7" unbalanced="0"/>
    <cacheHierarchy uniqueName="[Statystyki dzienne].[Aktualny kupon]" caption="Aktualny kupon" attribute="1" defaultMemberUniqueName="[Statystyki dzienne].[Aktualny kupon].[All]" allUniqueName="[Statystyki dzienne].[Aktualny kupon].[All]" dimensionUniqueName="[Statystyki dzienne]" displayFolder="" count="0" memberValueDatatype="5" unbalanced="0"/>
    <cacheHierarchy uniqueName="[Statystyki dzienne].[Narosłe odsetki]" caption="Narosłe odsetki" attribute="1" defaultMemberUniqueName="[Statystyki dzienne].[Narosłe odsetki].[All]" allUniqueName="[Statystyki dzienne].[Narosłe odsetki].[All]" dimensionUniqueName="[Statystyki dzienne]" displayFolder="" count="0" memberValueDatatype="5" unbalanced="0"/>
    <cacheHierarchy uniqueName="[Statystyki dzienne].[Nominał]" caption="Nominał" attribute="1" defaultMemberUniqueName="[Statystyki dzienne].[Nominał].[All]" allUniqueName="[Statystyki dzienne].[Nominał].[All]" dimensionUniqueName="[Statystyki dzienne]" displayFolder="" count="0" memberValueDatatype="5" unbalanced="0"/>
    <cacheHierarchy uniqueName="[Statystyki dzienne].[ISIN]" caption="ISIN" attribute="1" defaultMemberUniqueName="[Statystyki dzienne].[ISIN].[All]" allUniqueName="[Statystyki dzienne].[ISIN].[All]" dimensionUniqueName="[Statystyki dzienne]" displayFolder="" count="0" memberValueDatatype="130" unbalanced="0"/>
    <cacheHierarchy uniqueName="[Statystyki dzienne].[Kod obligacji]" caption="Kod obligacji" attribute="1" defaultMemberUniqueName="[Statystyki dzienne].[Kod obligacji].[All]" allUniqueName="[Statystyki dzienne].[Kod obligacji].[All]" dimensionUniqueName="[Statystyki dzienne]" displayFolder="" count="0" memberValueDatatype="130" unbalanced="0"/>
    <cacheHierarchy uniqueName="[Statystyki dzienne].[INF]" caption="INF" attribute="1" defaultMemberUniqueName="[Statystyki dzienne].[INF].[All]" allUniqueName="[Statystyki dzienne].[INF].[All]" dimensionUniqueName="[Statystyki dzienne]" displayFolder="" count="0" memberValueDatatype="130" unbalanced="0"/>
    <cacheHierarchy uniqueName="[Statystyki dzienne].[Waluta]" caption="Waluta" attribute="1" defaultMemberUniqueName="[Statystyki dzienne].[Waluta].[All]" allUniqueName="[Statystyki dzienne].[Waluta].[All]" dimensionUniqueName="[Statystyki dzienne]" displayFolder="" count="0" memberValueDatatype="130" unbalanced="0"/>
    <cacheHierarchy uniqueName="[Statystyki dzienne].[Rynek]" caption="Rynek" attribute="1" defaultMemberUniqueName="[Statystyki dzienne].[Rynek].[All]" allUniqueName="[Statystyki dzienne].[Rynek].[All]" dimensionUniqueName="[Statystyki dzienne]" displayFolder="" count="0" memberValueDatatype="130" unbalanced="0"/>
    <cacheHierarchy uniqueName="[Statystyki dzienne].[Okres do wykupu]" caption="Okres do wykupu" attribute="1" defaultMemberUniqueName="[Statystyki dzienne].[Okres do wykupu].[All]" allUniqueName="[Statystyki dzienne].[Okres do wykupu].[All]" dimensionUniqueName="[Statystyki dzienne]" displayFolder="" count="0" memberValueDatatype="5" unbalanced="0"/>
    <cacheHierarchy uniqueName="[Statystyki dzienne].[Kupon]" caption="Kupon" attribute="1" defaultMemberUniqueName="[Statystyki dzienne].[Kupon].[All]" allUniqueName="[Statystyki dzienne].[Kupon].[All]" dimensionUniqueName="[Statystyki dzienne]" displayFolder="" count="0" memberValueDatatype="5" unbalanced="0"/>
    <cacheHierarchy uniqueName="[Statystyki dzienne].[Termin wykupu (rok)]" caption="Termin wykupu (rok)" attribute="1" defaultMemberUniqueName="[Statystyki dzienne].[Termin wykupu (rok)].[All]" allUniqueName="[Statystyki dzienne].[Termin wykupu (rok)].[All]" dimensionUniqueName="[Statystyki dzienne]" displayFolder="" count="0" memberValueDatatype="130" unbalanced="0"/>
    <cacheHierarchy uniqueName="[Statystyki dzienne].[Termin wykupu (kwartał)]" caption="Termin wykupu (kwartał)" attribute="1" defaultMemberUniqueName="[Statystyki dzienne].[Termin wykupu (kwartał)].[All]" allUniqueName="[Statystyki dzienne].[Termin wykupu (kwartał)].[All]" dimensionUniqueName="[Statystyki dzienne]" displayFolder="" count="0" memberValueDatatype="130" unbalanced="0"/>
    <cacheHierarchy uniqueName="[Statystyki dzienne].[Termin wykupu (miesiąc)]" caption="Termin wykupu (miesiąc)" attribute="1" defaultMemberUniqueName="[Statystyki dzienne].[Termin wykupu (miesiąc)].[All]" allUniqueName="[Statystyki dzienne].[Termin wykupu (miesiąc)].[All]" dimensionUniqueName="[Statystyki dzienne]" displayFolder="" count="0" memberValueDatatype="130" unbalanced="0"/>
    <cacheHierarchy uniqueName="[Statystyki miesięczne].[Kod ISIN]" caption="Kod ISIN" attribute="1" defaultMemberUniqueName="[Statystyki miesięczne].[Kod ISIN].[All]" allUniqueName="[Statystyki miesięczne].[Kod ISIN].[All]" dimensionUniqueName="[Statystyki miesięczne]" displayFolder="" count="0" memberValueDatatype="130" unbalanced="0"/>
    <cacheHierarchy uniqueName="[Statystyki miesięczne].[Kod obligacji]" caption="Kod obligacji" attribute="1" defaultMemberUniqueName="[Statystyki miesięczne].[Kod obligacji].[All]" allUniqueName="[Statystyki miesięczne].[Kod obligacji].[All]" dimensionUniqueName="[Statystyki miesięczne]" displayFolder="" count="0" memberValueDatatype="130" unbalanced="0"/>
    <cacheHierarchy uniqueName="[Statystyki miesięczne].[Rynek]" caption="Rynek" attribute="1" defaultMemberUniqueName="[Statystyki miesięczne].[Rynek].[All]" allUniqueName="[Statystyki miesięczne].[Rynek].[All]" dimensionUniqueName="[Statystyki miesięczne]" displayFolder="" count="0" memberValueDatatype="130" unbalanced="0"/>
    <cacheHierarchy uniqueName="[Statystyki miesięczne].[Waluta notowania]" caption="Waluta notowania" attribute="1" defaultMemberUniqueName="[Statystyki miesięczne].[Waluta notowania].[All]" allUniqueName="[Statystyki miesięczne].[Waluta notowania].[All]" dimensionUniqueName="[Statystyki miesięczne]" displayFolder="" count="0" memberValueDatatype="130" unbalanced="0"/>
    <cacheHierarchy uniqueName="[Statystyki miesięczne].[Wolumen]" caption="Wolumen" attribute="1" defaultMemberUniqueName="[Statystyki miesięczne].[Wolumen].[All]" allUniqueName="[Statystyki miesięczne].[Wolumen].[All]" dimensionUniqueName="[Statystyki miesięczne]" displayFolder="" count="0" memberValueDatatype="130" unbalanced="0"/>
    <cacheHierarchy uniqueName="[Statystyki miesięczne].[Liczba transakcji]" caption="Liczba transakcji" attribute="1" defaultMemberUniqueName="[Statystyki miesięczne].[Liczba transakcji].[All]" allUniqueName="[Statystyki miesięczne].[Liczba transakcji].[All]" dimensionUniqueName="[Statystyki miesięczne]" displayFolder="" count="0" memberValueDatatype="130" unbalanced="0"/>
    <cacheHierarchy uniqueName="[Statystyki miesięczne].[Liczba dni z transakcjami]" caption="Liczba dni z transakcjami" attribute="1" defaultMemberUniqueName="[Statystyki miesięczne].[Liczba dni z transakcjami].[All]" allUniqueName="[Statystyki miesięczne].[Liczba dni z transakcjami].[All]" dimensionUniqueName="[Statystyki miesięczne]" displayFolder="" count="0" memberValueDatatype="130" unbalanced="0"/>
    <cacheHierarchy uniqueName="[Statystyki miesięczne].[Wartość obrotów (tys. PLN)]" caption="Wartość obrotów (tys. PLN)" attribute="1" defaultMemberUniqueName="[Statystyki miesięczne].[Wartość obrotów (tys. PLN)].[All]" allUniqueName="[Statystyki miesięczne].[Wartość obrotów (tys. PLN)].[All]" dimensionUniqueName="[Statystyki miesięczne]" displayFolder="" count="0" memberValueDatatype="130" unbalanced="0"/>
    <cacheHierarchy uniqueName="[Statystyki miesięczne].[Emitent]" caption="Emitent" attribute="1" defaultMemberUniqueName="[Statystyki miesięczne].[Emitent].[All]" allUniqueName="[Statystyki miesięczne].[Emitent].[All]" dimensionUniqueName="[Statystyki miesięczne]" displayFolder="" count="0" memberValueDatatype="130" unbalanced="0"/>
    <cacheHierarchy uniqueName="[Statystyki miesięczne].[Data wykupu]" caption="Data wykupu" attribute="1" defaultMemberUniqueName="[Statystyki miesięczne].[Data wykupu].[All]" allUniqueName="[Statystyki miesięczne].[Data wykupu].[All]" dimensionUniqueName="[Statystyki miesięczne]" displayFolder="" count="0" memberValueDatatype="130" unbalanced="0"/>
    <cacheHierarchy uniqueName="[Statystyki miesięczne].[Typ oprocentowania]" caption="Typ oprocentowania" attribute="1" defaultMemberUniqueName="[Statystyki miesięczne].[Typ oprocentowania].[All]" allUniqueName="[Statystyki miesięczne].[Typ oprocentowania].[All]" dimensionUniqueName="[Statystyki miesięczne]" displayFolder="" count="0" memberValueDatatype="130" unbalanced="0"/>
    <cacheHierarchy uniqueName="[Statystyki miesięczne].[Kupon]" caption="Kupon" attribute="1" defaultMemberUniqueName="[Statystyki miesięczne].[Kupon].[All]" allUniqueName="[Statystyki miesięczne].[Kupon].[All]" dimensionUniqueName="[Statystyki miesięczne]" displayFolder="" count="0" memberValueDatatype="130" unbalanced="0"/>
    <cacheHierarchy uniqueName="[Statystyki miesięczne].[Cena nominalna]" caption="Cena nominalna" attribute="1" defaultMemberUniqueName="[Statystyki miesięczne].[Cena nominalna].[All]" allUniqueName="[Statystyki miesięczne].[Cena nominalna].[All]" dimensionUniqueName="[Statystyki miesięczne]" displayFolder="" count="0" memberValueDatatype="130" unbalanced="0"/>
    <cacheHierarchy uniqueName="[Statystyki miesięczne].[Wielkość emisji]" caption="Wielkość emisji" attribute="1" defaultMemberUniqueName="[Statystyki miesięczne].[Wielkość emisji].[All]" allUniqueName="[Statystyki miesięczne].[Wielkość emisji].[All]" dimensionUniqueName="[Statystyki miesięczne]" displayFolder="" count="0" memberValueDatatype="130" unbalanced="0"/>
    <cacheHierarchy uniqueName="[Time].[Time]" caption="Time" attribute="1" defaultMemberUniqueName="[Time].[Time].[All]" allUniqueName="[Time].[Time].[All]" dimensionUniqueName="[Time]" displayFolder="" count="0" memberValueDatatype="5" unbalanced="0"/>
    <cacheHierarchy uniqueName="[Value].[Value]" caption="Value" attribute="1" defaultMemberUniqueName="[Value].[Value].[All]" allUniqueName="[Value].[Value].[All]" dimensionUniqueName="[Value]" displayFolder="" count="0" memberValueDatatype="5" unbalanced="0"/>
    <cacheHierarchy uniqueName="[GPW razem].[Termin wykupu (indeks miesiąca)]" caption="Termin wykupu (indeks miesiąca)" attribute="1" defaultMemberUniqueName="[GPW razem].[Termin wykupu (indeks miesiąca)].[All]" allUniqueName="[GPW razem].[Termin wykupu (indeks miesiąca)].[All]" dimensionUniqueName="[GPW razem]" displayFolder="" count="0" memberValueDatatype="20" unbalanced="0" hidden="1"/>
    <cacheHierarchy uniqueName="[Statystyki dzienne].[Termin wykupu (indeks miesiąca)]" caption="Termin wykupu (indeks miesiąca)" attribute="1" defaultMemberUniqueName="[Statystyki dzienne].[Termin wykupu (indeks miesiąca)].[All]" allUniqueName="[Statystyki dzienne].[Termin wykupu (indeks miesiąca)].[All]" dimensionUniqueName="[Statystyki dzienne]" displayFolder="" count="0" memberValueDatatype="20" unbalanced="0" hidden="1"/>
    <cacheHierarchy uniqueName="[Measures].[Suma Ocena]" caption="Suma Ocena" measure="1" displayFolder="" measureGroup="Emitenci" count="0">
      <extLst>
        <ext xmlns:x15="http://schemas.microsoft.com/office/spreadsheetml/2010/11/main" uri="{B97F6D7D-B522-45F9-BDA1-12C45D357490}">
          <x15:cacheHierarchy aggregatedColumn="4"/>
        </ext>
      </extLst>
    </cacheHierarchy>
    <cacheHierarchy uniqueName="[Measures].[Suma Ocena 2]" caption="Suma Ocena 2" measure="1" displayFolder="" measureGroup="GPW razem" count="0">
      <extLst>
        <ext xmlns:x15="http://schemas.microsoft.com/office/spreadsheetml/2010/11/main" uri="{B97F6D7D-B522-45F9-BDA1-12C45D357490}">
          <x15:cacheHierarchy aggregatedColumn="17"/>
        </ext>
      </extLst>
    </cacheHierarchy>
    <cacheHierarchy uniqueName="[Measures].[Suma Okres do wykupu]" caption="Suma Okres do wykupu" measure="1" displayFolder="" measureGroup="Statystyki dzienne" count="0">
      <extLst>
        <ext xmlns:x15="http://schemas.microsoft.com/office/spreadsheetml/2010/11/main" uri="{B97F6D7D-B522-45F9-BDA1-12C45D357490}">
          <x15:cacheHierarchy aggregatedColumn="46"/>
        </ext>
      </extLst>
    </cacheHierarchy>
    <cacheHierarchy uniqueName="[Measures].[Suma Kupon]" caption="Suma Kupon" measure="1" displayFolder="" measureGroup="Statystyki dzienne" count="0">
      <extLst>
        <ext xmlns:x15="http://schemas.microsoft.com/office/spreadsheetml/2010/11/main" uri="{B97F6D7D-B522-45F9-BDA1-12C45D357490}">
          <x15:cacheHierarchy aggregatedColumn="47"/>
        </ext>
      </extLst>
    </cacheHierarchy>
    <cacheHierarchy uniqueName="[Measures].[Liczba Rodzaj oprocentowania]" caption="Liczba Rodzaj oprocentowania" measure="1" displayFolder="" measureGroup="GPW razem" count="0">
      <extLst>
        <ext xmlns:x15="http://schemas.microsoft.com/office/spreadsheetml/2010/11/main" uri="{B97F6D7D-B522-45F9-BDA1-12C45D357490}">
          <x15:cacheHierarchy aggregatedColumn="18"/>
        </ext>
      </extLst>
    </cacheHierarchy>
    <cacheHierarchy uniqueName="[Measures].[Liczba Termin wykupu]" caption="Liczba Termin wykupu" measure="1" displayFolder="" measureGroup="Statystyki dzienne" count="0">
      <extLst>
        <ext xmlns:x15="http://schemas.microsoft.com/office/spreadsheetml/2010/11/main" uri="{B97F6D7D-B522-45F9-BDA1-12C45D357490}">
          <x15:cacheHierarchy aggregatedColumn="37"/>
        </ext>
      </extLst>
    </cacheHierarchy>
    <cacheHierarchy uniqueName="[Measures].[Sum of Wartość]" caption="Sum of Wartość" measure="1" displayFolder="" measureGroup="GPW razem" count="0">
      <extLst>
        <ext xmlns:x15="http://schemas.microsoft.com/office/spreadsheetml/2010/11/main" uri="{B97F6D7D-B522-45F9-BDA1-12C45D357490}">
          <x15:cacheHierarchy aggregatedColumn="23"/>
        </ext>
      </extLst>
    </cacheHierarchy>
    <cacheHierarchy uniqueName="[Measures].[Liczba Kod obligacji]" caption="Liczba Kod obligacji" measure="1" displayFolder="" measureGroup="Obligacje" count="0">
      <extLst>
        <ext xmlns:x15="http://schemas.microsoft.com/office/spreadsheetml/2010/11/main" uri="{B97F6D7D-B522-45F9-BDA1-12C45D357490}">
          <x15:cacheHierarchy aggregatedColumn="28"/>
        </ext>
      </extLst>
    </cacheHierarchy>
    <cacheHierarchy uniqueName="[Measures].[Liczba Emitent]" caption="Liczba Emitent" measure="1" displayFolder="" measureGroup="GPW razem" count="0">
      <extLst>
        <ext xmlns:x15="http://schemas.microsoft.com/office/spreadsheetml/2010/11/main" uri="{B97F6D7D-B522-45F9-BDA1-12C45D357490}">
          <x15:cacheHierarchy aggregatedColumn="19"/>
        </ext>
      </extLst>
    </cacheHierarchy>
    <cacheHierarchy uniqueName="[Measures].[Liczba Termin wykupu 2]" caption="Liczba Termin wykupu 2" measure="1" displayFolder="" measureGroup="GPW razem" count="0">
      <extLst>
        <ext xmlns:x15="http://schemas.microsoft.com/office/spreadsheetml/2010/11/main" uri="{B97F6D7D-B522-45F9-BDA1-12C45D357490}">
          <x15:cacheHierarchy aggregatedColumn="22"/>
        </ext>
      </extLst>
    </cacheHierarchy>
    <cacheHierarchy uniqueName="[Measures].[Liczba Kod obligacji 2]" caption="Liczba Kod obligacji 2" measure="1" displayFolder="" measureGroup="GPW razem" count="0">
      <extLst>
        <ext xmlns:x15="http://schemas.microsoft.com/office/spreadsheetml/2010/11/main" uri="{B97F6D7D-B522-45F9-BDA1-12C45D357490}">
          <x15:cacheHierarchy aggregatedColumn="7"/>
        </ext>
      </extLst>
    </cacheHierarchy>
    <cacheHierarchy uniqueName="[Measures].[__XL_Count Statystyki dzienne]" caption="__XL_Count Statystyki dzienne" measure="1" displayFolder="" measureGroup="Statystyki dzienne" count="0" hidden="1"/>
    <cacheHierarchy uniqueName="[Measures].[__XL_Count Statystyki miesięczne]" caption="__XL_Count Statystyki miesięczne" measure="1" displayFolder="" measureGroup="Statystyki miesięczne" count="0" hidden="1"/>
    <cacheHierarchy uniqueName="[Measures].[__XL_Count Emitenci]" caption="__XL_Count Emitenci" measure="1" displayFolder="" measureGroup="Emitenci" count="0" hidden="1"/>
    <cacheHierarchy uniqueName="[Measures].[__XL_Count Obligacje]" caption="__XL_Count Obligacje" measure="1" displayFolder="" measureGroup="Obligacje" count="0" hidden="1"/>
    <cacheHierarchy uniqueName="[Measures].[__XL_Count GPW razem]" caption="__XL_Count GPW razem" measure="1" displayFolder="" measureGroup="GPW razem" count="0" hidden="1"/>
    <cacheHierarchy uniqueName="[Measures].[__XL_Count Duration]" caption="__XL_Count Duration" measure="1" displayFolder="" measureGroup="Duration" count="0" hidden="1"/>
    <cacheHierarchy uniqueName="[Measures].[__XL_Count Value]" caption="__XL_Count Value" measure="1" displayFolder="" measureGroup="Value" count="0" hidden="1"/>
    <cacheHierarchy uniqueName="[Measures].[__XL_Count Time]" caption="__XL_Count Time" measure="1" displayFolder="" measureGroup="Time" count="0" hidden="1"/>
    <cacheHierarchy uniqueName="[Measures].[__XL_Count Obligacje_pl]" caption="__XL_Count Obligacje_pl" measure="1" displayFolder="" measureGroup="Obligacje_pl" count="0" hidden="1"/>
    <cacheHierarchy uniqueName="[Measures].[__XL_Count Calctype]" caption="__XL_Count Calctype" measure="1" displayFolder="" measureGroup="Calctype" count="0" hidden="1"/>
    <cacheHierarchy uniqueName="[Measures].[__No measures defined]" caption="__No measures defined" measure="1" displayFolder="" count="0" hidden="1"/>
  </cacheHierarchies>
  <kpis count="0"/>
  <extLst>
    <ext xmlns:x14="http://schemas.microsoft.com/office/spreadsheetml/2009/9/main" uri="{725AE2AE-9491-48be-B2B4-4EB974FC3084}">
      <x14:pivotCacheDefinition slicerData="1" pivotCacheId="1034838510"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ntoni Ludwik Łaszewski" refreshedDate="45963.72217025463" createdVersion="5" refreshedVersion="8" minRefreshableVersion="3" recordCount="0" supportSubquery="1" supportAdvancedDrill="1" xr:uid="{AFD19EC4-53FC-4445-9179-1B9730266A38}">
  <cacheSource type="external" connectionId="5">
    <extLst>
      <ext xmlns:x14="http://schemas.microsoft.com/office/spreadsheetml/2009/9/main" uri="{F057638F-6D5F-4e77-A914-E7F072B9BCA8}">
        <x14:sourceConnection name="ThisWorkbookDataModel"/>
      </ext>
    </extLst>
  </cacheSource>
  <cacheFields count="3">
    <cacheField name="[GPW razem].[Emitent].[Emitent]" caption="Emitent" numFmtId="0" hierarchy="19" level="1">
      <sharedItems count="3">
        <s v="BGK"/>
        <s v="Kruk"/>
        <s v="SP" u="1"/>
      </sharedItems>
    </cacheField>
    <cacheField name="[Measures].[Sum of Wartość]" caption="Sum of Wartość" numFmtId="0" hierarchy="75" level="32767"/>
    <cacheField name="[GPW razem].[Typ emitenta].[Typ emitenta]" caption="Typ emitenta" numFmtId="0" hierarchy="27" level="1">
      <sharedItems containsSemiMixedTypes="0" containsNonDate="0" containsString="0"/>
    </cacheField>
  </cacheFields>
  <cacheHierarchies count="91">
    <cacheHierarchy uniqueName="[Calctype].[Calctype]" caption="Calctype" attribute="1" defaultMemberUniqueName="[Calctype].[Calctype].[All]" allUniqueName="[Calctype].[Calctype].[All]" dimensionUniqueName="[Calctype]" displayFolder="" count="0" memberValueDatatype="5" unbalanced="0"/>
    <cacheHierarchy uniqueName="[Duration].[Duration]" caption="Duration" attribute="1" defaultMemberUniqueName="[Duration].[Duration].[All]" allUniqueName="[Duration].[Duration].[All]" dimensionUniqueName="[Duration]" displayFolder="" count="0" memberValueDatatype="5" unbalanced="0"/>
    <cacheHierarchy uniqueName="[Emitenci].[Emitent GPW]" caption="Emitent GPW" attribute="1" defaultMemberUniqueName="[Emitenci].[Emitent GPW].[All]" allUniqueName="[Emitenci].[Emitent GPW].[All]" dimensionUniqueName="[Emitenci]" displayFolder="" count="0" memberValueDatatype="130" unbalanced="0"/>
    <cacheHierarchy uniqueName="[Emitenci].[Własna nazwa]" caption="Własna nazwa" attribute="1" defaultMemberUniqueName="[Emitenci].[Własna nazwa].[All]" allUniqueName="[Emitenci].[Własna nazwa].[All]" dimensionUniqueName="[Emitenci]" displayFolder="" count="0" memberValueDatatype="130" unbalanced="0"/>
    <cacheHierarchy uniqueName="[Emitenci].[Ocena]" caption="Ocena" attribute="1" defaultMemberUniqueName="[Emitenci].[Ocena].[All]" allUniqueName="[Emitenci].[Ocena].[All]" dimensionUniqueName="[Emitenci]" displayFolder="" count="0" memberValueDatatype="5" unbalanced="0"/>
    <cacheHierarchy uniqueName="[Emitenci].[Adnotacje]" caption="Adnotacje" attribute="1" defaultMemberUniqueName="[Emitenci].[Adnotacje].[All]" allUniqueName="[Emitenci].[Adnotacje].[All]" dimensionUniqueName="[Emitenci]" displayFolder="" count="0" memberValueDatatype="130" unbalanced="0"/>
    <cacheHierarchy uniqueName="[GPW razem].[Emitent GPW]" caption="Emitent GPW" attribute="1" defaultMemberUniqueName="[GPW razem].[Emitent GPW].[All]" allUniqueName="[GPW razem].[Emitent GPW].[All]" dimensionUniqueName="[GPW razem]" displayFolder="" count="0" memberValueDatatype="130" unbalanced="0"/>
    <cacheHierarchy uniqueName="[GPW razem].[Kod obligacji]" caption="Kod obligacji" attribute="1" defaultMemberUniqueName="[GPW razem].[Kod obligacji].[All]" allUniqueName="[GPW razem].[Kod obligacji].[All]" dimensionUniqueName="[GPW razem]" displayFolder="" count="0" memberValueDatatype="130" unbalanced="0"/>
    <cacheHierarchy uniqueName="[GPW razem].[Kurs ostatni]" caption="Kurs ostatni" attribute="1" defaultMemberUniqueName="[GPW razem].[Kurs ostatni].[All]" allUniqueName="[GPW razem].[Kurs ostatni].[All]" dimensionUniqueName="[GPW razem]" displayFolder="" count="0" memberValueDatatype="5" unbalanced="0"/>
    <cacheHierarchy uniqueName="[GPW razem].[Liczba transakcji]" caption="Liczba transakcji" attribute="1" defaultMemberUniqueName="[GPW razem].[Liczba transakcji].[All]" allUniqueName="[GPW razem].[Liczba transakcji].[All]" dimensionUniqueName="[GPW razem]" displayFolder="" count="0" memberValueDatatype="5" unbalanced="0"/>
    <cacheHierarchy uniqueName="[GPW razem].[Bid: wolumen]" caption="Bid: wolumen" attribute="1" defaultMemberUniqueName="[GPW razem].[Bid: wolumen].[All]" allUniqueName="[GPW razem].[Bid: wolumen].[All]" dimensionUniqueName="[GPW razem]" displayFolder="" count="0" memberValueDatatype="20" unbalanced="0"/>
    <cacheHierarchy uniqueName="[GPW razem].[Bid: limit]" caption="Bid: limit" attribute="1" defaultMemberUniqueName="[GPW razem].[Bid: limit].[All]" allUniqueName="[GPW razem].[Bid: limit].[All]" dimensionUniqueName="[GPW razem]" displayFolder="" count="0" memberValueDatatype="5" unbalanced="0"/>
    <cacheHierarchy uniqueName="[GPW razem].[Ask: limit]" caption="Ask: limit" attribute="1" defaultMemberUniqueName="[GPW razem].[Ask: limit].[All]" allUniqueName="[GPW razem].[Ask: limit].[All]" dimensionUniqueName="[GPW razem]" displayFolder="" count="0" memberValueDatatype="5" unbalanced="0"/>
    <cacheHierarchy uniqueName="[GPW razem].[Ask: wolumen]" caption="Ask: wolumen" attribute="1" defaultMemberUniqueName="[GPW razem].[Ask: wolumen].[All]" allUniqueName="[GPW razem].[Ask: wolumen].[All]" dimensionUniqueName="[GPW razem]" displayFolder="" count="0" memberValueDatatype="5" unbalanced="0"/>
    <cacheHierarchy uniqueName="[GPW razem].[Wolumen skumulowany]" caption="Wolumen skumulowany" attribute="1" defaultMemberUniqueName="[GPW razem].[Wolumen skumulowany].[All]" allUniqueName="[GPW razem].[Wolumen skumulowany].[All]" dimensionUniqueName="[GPW razem]" displayFolder="" count="0" memberValueDatatype="5" unbalanced="0"/>
    <cacheHierarchy uniqueName="[GPW razem].[Wartość obrotu skumulowana]" caption="Wartość obrotu skumulowana" attribute="1" defaultMemberUniqueName="[GPW razem].[Wartość obrotu skumulowana].[All]" allUniqueName="[GPW razem].[Wartość obrotu skumulowana].[All]" dimensionUniqueName="[GPW razem]" displayFolder="" count="0" memberValueDatatype="5" unbalanced="0"/>
    <cacheHierarchy uniqueName="[GPW razem].[Data ost.]" caption="Data ost." attribute="1" time="1" defaultMemberUniqueName="[GPW razem].[Data ost.].[All]" allUniqueName="[GPW razem].[Data ost.].[All]" dimensionUniqueName="[GPW razem]" displayFolder="" count="0" memberValueDatatype="7" unbalanced="0"/>
    <cacheHierarchy uniqueName="[GPW razem].[Ocena]" caption="Ocena" attribute="1" defaultMemberUniqueName="[GPW razem].[Ocena].[All]" allUniqueName="[GPW razem].[Ocena].[All]" dimensionUniqueName="[GPW razem]" displayFolder="" count="0" memberValueDatatype="5" unbalanced="0"/>
    <cacheHierarchy uniqueName="[GPW razem].[Rodzaj oprocentowania]" caption="Rodzaj oprocentowania" attribute="1" defaultMemberUniqueName="[GPW razem].[Rodzaj oprocentowania].[All]" allUniqueName="[GPW razem].[Rodzaj oprocentowania].[All]" dimensionUniqueName="[GPW razem]" displayFolder="" count="0" memberValueDatatype="130" unbalanced="0"/>
    <cacheHierarchy uniqueName="[GPW razem].[Emitent]" caption="Emitent" attribute="1" defaultMemberUniqueName="[GPW razem].[Emitent].[All]" allUniqueName="[GPW razem].[Emitent].[All]" dimensionUniqueName="[GPW razem]" displayFolder="" count="2" memberValueDatatype="130" unbalanced="0">
      <fieldsUsage count="2">
        <fieldUsage x="-1"/>
        <fieldUsage x="0"/>
      </fieldsUsage>
    </cacheHierarchy>
    <cacheHierarchy uniqueName="[GPW razem].[Duration]" caption="Duration" attribute="1" defaultMemberUniqueName="[GPW razem].[Duration].[All]" allUniqueName="[GPW razem].[Duration].[All]" dimensionUniqueName="[GPW razem]" displayFolder="" count="0" memberValueDatatype="5" unbalanced="0"/>
    <cacheHierarchy uniqueName="[GPW razem].[Kupon]" caption="Kupon" attribute="1" defaultMemberUniqueName="[GPW razem].[Kupon].[All]" allUniqueName="[GPW razem].[Kupon].[All]" dimensionUniqueName="[GPW razem]" displayFolder="" count="0" memberValueDatatype="5" unbalanced="0"/>
    <cacheHierarchy uniqueName="[GPW razem].[Termin wykupu]" caption="Termin wykupu" attribute="1" time="1" defaultMemberUniqueName="[GPW razem].[Termin wykupu].[All]" allUniqueName="[GPW razem].[Termin wykupu].[All]" dimensionUniqueName="[GPW razem]" displayFolder="" count="0" memberValueDatatype="7" unbalanced="0"/>
    <cacheHierarchy uniqueName="[GPW razem].[Wartość]" caption="Wartość" attribute="1" defaultMemberUniqueName="[GPW razem].[Wartość].[All]" allUniqueName="[GPW razem].[Wartość].[All]" dimensionUniqueName="[GPW razem]" displayFolder="" count="0" memberValueDatatype="5" unbalanced="0"/>
    <cacheHierarchy uniqueName="[GPW razem].[Termin wykupu (rok)]" caption="Termin wykupu (rok)" attribute="1" defaultMemberUniqueName="[GPW razem].[Termin wykupu (rok)].[All]" allUniqueName="[GPW razem].[Termin wykupu (rok)].[All]" dimensionUniqueName="[GPW razem]" displayFolder="" count="0" memberValueDatatype="130" unbalanced="0"/>
    <cacheHierarchy uniqueName="[GPW razem].[Termin wykupu (kwartał)]" caption="Termin wykupu (kwartał)" attribute="1" defaultMemberUniqueName="[GPW razem].[Termin wykupu (kwartał)].[All]" allUniqueName="[GPW razem].[Termin wykupu (kwartał)].[All]" dimensionUniqueName="[GPW razem]" displayFolder="" count="0" memberValueDatatype="130" unbalanced="0"/>
    <cacheHierarchy uniqueName="[GPW razem].[Termin wykupu (miesiąc)]" caption="Termin wykupu (miesiąc)" attribute="1" defaultMemberUniqueName="[GPW razem].[Termin wykupu (miesiąc)].[All]" allUniqueName="[GPW razem].[Termin wykupu (miesiąc)].[All]" dimensionUniqueName="[GPW razem]" displayFolder="" count="0" memberValueDatatype="130" unbalanced="0"/>
    <cacheHierarchy uniqueName="[GPW razem].[Typ emitenta]" caption="Typ emitenta" attribute="1" defaultMemberUniqueName="[GPW razem].[Typ emitenta].[All]" allUniqueName="[GPW razem].[Typ emitenta].[All]" dimensionUniqueName="[GPW razem]" displayFolder="" count="2" memberValueDatatype="130" unbalanced="0">
      <fieldsUsage count="2">
        <fieldUsage x="-1"/>
        <fieldUsage x="2"/>
      </fieldsUsage>
    </cacheHierarchy>
    <cacheHierarchy uniqueName="[Obligacje].[Kod obligacji]" caption="Kod obligacji" attribute="1" defaultMemberUniqueName="[Obligacje].[Kod obligacji].[All]" allUniqueName="[Obligacje].[Kod obligacji].[All]" dimensionUniqueName="[Obligacje]" displayFolder="" count="0" memberValueDatatype="130" unbalanced="0"/>
    <cacheHierarchy uniqueName="[Obligacje].[Adnotacja]" caption="Adnotacja" attribute="1" defaultMemberUniqueName="[Obligacje].[Adnotacja].[All]" allUniqueName="[Obligacje].[Adnotacja].[All]" dimensionUniqueName="[Obligacje]" displayFolder="" count="0" memberValueDatatype="130" unbalanced="0"/>
    <cacheHierarchy uniqueName="[Obligacje].[Ilość posiadana]" caption="Ilość posiadana" attribute="1" defaultMemberUniqueName="[Obligacje].[Ilość posiadana].[All]" allUniqueName="[Obligacje].[Ilość posiadana].[All]" dimensionUniqueName="[Obligacje]" displayFolder="" count="0" memberValueDatatype="20" unbalanced="0"/>
    <cacheHierarchy uniqueName="[Obligacje_pl].[Emitent]" caption="Emitent" attribute="1" defaultMemberUniqueName="[Obligacje_pl].[Emitent].[All]" allUniqueName="[Obligacje_pl].[Emitent].[All]" dimensionUniqueName="[Obligacje_pl]" displayFolder="" count="0" memberValueDatatype="130" unbalanced="0"/>
    <cacheHierarchy uniqueName="[Obligacje_pl].[Kod obligacji]" caption="Kod obligacji" attribute="1" defaultMemberUniqueName="[Obligacje_pl].[Kod obligacji].[All]" allUniqueName="[Obligacje_pl].[Kod obligacji].[All]" dimensionUniqueName="[Obligacje_pl]" displayFolder="" count="0" memberValueDatatype="130" unbalanced="0"/>
    <cacheHierarchy uniqueName="[Obligacje_pl].[Termin wykupu]" caption="Termin wykupu" attribute="1" time="1" defaultMemberUniqueName="[Obligacje_pl].[Termin wykupu].[All]" allUniqueName="[Obligacje_pl].[Termin wykupu].[All]" dimensionUniqueName="[Obligacje_pl]" displayFolder="" count="0" memberValueDatatype="7" unbalanced="0"/>
    <cacheHierarchy uniqueName="[Obligacje_pl].[Rodzaj oprocentowania]" caption="Rodzaj oprocentowania" attribute="1" defaultMemberUniqueName="[Obligacje_pl].[Rodzaj oprocentowania].[All]" allUniqueName="[Obligacje_pl].[Rodzaj oprocentowania].[All]" dimensionUniqueName="[Obligacje_pl]" displayFolder="" count="0" memberValueDatatype="130" unbalanced="0"/>
    <cacheHierarchy uniqueName="[Obligacje_pl].[Marża]" caption="Marża" attribute="1" defaultMemberUniqueName="[Obligacje_pl].[Marża].[All]" allUniqueName="[Obligacje_pl].[Marża].[All]" dimensionUniqueName="[Obligacje_pl]" displayFolder="" count="0" memberValueDatatype="5" unbalanced="0"/>
    <cacheHierarchy uniqueName="[Obligacje_pl].[Aktualny kupon]" caption="Aktualny kupon" attribute="1" defaultMemberUniqueName="[Obligacje_pl].[Aktualny kupon].[All]" allUniqueName="[Obligacje_pl].[Aktualny kupon].[All]" dimensionUniqueName="[Obligacje_pl]" displayFolder="" count="0" memberValueDatatype="5" unbalanced="0"/>
    <cacheHierarchy uniqueName="[Statystyki dzienne].[Termin wykupu]" caption="Termin wykupu" attribute="1" time="1" defaultMemberUniqueName="[Statystyki dzienne].[Termin wykupu].[All]" allUniqueName="[Statystyki dzienne].[Termin wykupu].[All]" dimensionUniqueName="[Statystyki dzienne]" displayFolder="" count="0" memberValueDatatype="7" unbalanced="0"/>
    <cacheHierarchy uniqueName="[Statystyki dzienne].[Aktualny kupon]" caption="Aktualny kupon" attribute="1" defaultMemberUniqueName="[Statystyki dzienne].[Aktualny kupon].[All]" allUniqueName="[Statystyki dzienne].[Aktualny kupon].[All]" dimensionUniqueName="[Statystyki dzienne]" displayFolder="" count="0" memberValueDatatype="5" unbalanced="0"/>
    <cacheHierarchy uniqueName="[Statystyki dzienne].[Narosłe odsetki]" caption="Narosłe odsetki" attribute="1" defaultMemberUniqueName="[Statystyki dzienne].[Narosłe odsetki].[All]" allUniqueName="[Statystyki dzienne].[Narosłe odsetki].[All]" dimensionUniqueName="[Statystyki dzienne]" displayFolder="" count="0" memberValueDatatype="5" unbalanced="0"/>
    <cacheHierarchy uniqueName="[Statystyki dzienne].[Nominał]" caption="Nominał" attribute="1" defaultMemberUniqueName="[Statystyki dzienne].[Nominał].[All]" allUniqueName="[Statystyki dzienne].[Nominał].[All]" dimensionUniqueName="[Statystyki dzienne]" displayFolder="" count="0" memberValueDatatype="5" unbalanced="0"/>
    <cacheHierarchy uniqueName="[Statystyki dzienne].[ISIN]" caption="ISIN" attribute="1" defaultMemberUniqueName="[Statystyki dzienne].[ISIN].[All]" allUniqueName="[Statystyki dzienne].[ISIN].[All]" dimensionUniqueName="[Statystyki dzienne]" displayFolder="" count="0" memberValueDatatype="130" unbalanced="0"/>
    <cacheHierarchy uniqueName="[Statystyki dzienne].[Kod obligacji]" caption="Kod obligacji" attribute="1" defaultMemberUniqueName="[Statystyki dzienne].[Kod obligacji].[All]" allUniqueName="[Statystyki dzienne].[Kod obligacji].[All]" dimensionUniqueName="[Statystyki dzienne]" displayFolder="" count="0" memberValueDatatype="130" unbalanced="0"/>
    <cacheHierarchy uniqueName="[Statystyki dzienne].[INF]" caption="INF" attribute="1" defaultMemberUniqueName="[Statystyki dzienne].[INF].[All]" allUniqueName="[Statystyki dzienne].[INF].[All]" dimensionUniqueName="[Statystyki dzienne]" displayFolder="" count="0" memberValueDatatype="130" unbalanced="0"/>
    <cacheHierarchy uniqueName="[Statystyki dzienne].[Waluta]" caption="Waluta" attribute="1" defaultMemberUniqueName="[Statystyki dzienne].[Waluta].[All]" allUniqueName="[Statystyki dzienne].[Waluta].[All]" dimensionUniqueName="[Statystyki dzienne]" displayFolder="" count="0" memberValueDatatype="130" unbalanced="0"/>
    <cacheHierarchy uniqueName="[Statystyki dzienne].[Rynek]" caption="Rynek" attribute="1" defaultMemberUniqueName="[Statystyki dzienne].[Rynek].[All]" allUniqueName="[Statystyki dzienne].[Rynek].[All]" dimensionUniqueName="[Statystyki dzienne]" displayFolder="" count="0" memberValueDatatype="130" unbalanced="0"/>
    <cacheHierarchy uniqueName="[Statystyki dzienne].[Okres do wykupu]" caption="Okres do wykupu" attribute="1" defaultMemberUniqueName="[Statystyki dzienne].[Okres do wykupu].[All]" allUniqueName="[Statystyki dzienne].[Okres do wykupu].[All]" dimensionUniqueName="[Statystyki dzienne]" displayFolder="" count="0" memberValueDatatype="5" unbalanced="0"/>
    <cacheHierarchy uniqueName="[Statystyki dzienne].[Kupon]" caption="Kupon" attribute="1" defaultMemberUniqueName="[Statystyki dzienne].[Kupon].[All]" allUniqueName="[Statystyki dzienne].[Kupon].[All]" dimensionUniqueName="[Statystyki dzienne]" displayFolder="" count="0" memberValueDatatype="5" unbalanced="0"/>
    <cacheHierarchy uniqueName="[Statystyki dzienne].[Termin wykupu (rok)]" caption="Termin wykupu (rok)" attribute="1" defaultMemberUniqueName="[Statystyki dzienne].[Termin wykupu (rok)].[All]" allUniqueName="[Statystyki dzienne].[Termin wykupu (rok)].[All]" dimensionUniqueName="[Statystyki dzienne]" displayFolder="" count="0" memberValueDatatype="130" unbalanced="0"/>
    <cacheHierarchy uniqueName="[Statystyki dzienne].[Termin wykupu (kwartał)]" caption="Termin wykupu (kwartał)" attribute="1" defaultMemberUniqueName="[Statystyki dzienne].[Termin wykupu (kwartał)].[All]" allUniqueName="[Statystyki dzienne].[Termin wykupu (kwartał)].[All]" dimensionUniqueName="[Statystyki dzienne]" displayFolder="" count="0" memberValueDatatype="130" unbalanced="0"/>
    <cacheHierarchy uniqueName="[Statystyki dzienne].[Termin wykupu (miesiąc)]" caption="Termin wykupu (miesiąc)" attribute="1" defaultMemberUniqueName="[Statystyki dzienne].[Termin wykupu (miesiąc)].[All]" allUniqueName="[Statystyki dzienne].[Termin wykupu (miesiąc)].[All]" dimensionUniqueName="[Statystyki dzienne]" displayFolder="" count="0" memberValueDatatype="130" unbalanced="0"/>
    <cacheHierarchy uniqueName="[Statystyki miesięczne].[Kod ISIN]" caption="Kod ISIN" attribute="1" defaultMemberUniqueName="[Statystyki miesięczne].[Kod ISIN].[All]" allUniqueName="[Statystyki miesięczne].[Kod ISIN].[All]" dimensionUniqueName="[Statystyki miesięczne]" displayFolder="" count="0" memberValueDatatype="130" unbalanced="0"/>
    <cacheHierarchy uniqueName="[Statystyki miesięczne].[Kod obligacji]" caption="Kod obligacji" attribute="1" defaultMemberUniqueName="[Statystyki miesięczne].[Kod obligacji].[All]" allUniqueName="[Statystyki miesięczne].[Kod obligacji].[All]" dimensionUniqueName="[Statystyki miesięczne]" displayFolder="" count="0" memberValueDatatype="130" unbalanced="0"/>
    <cacheHierarchy uniqueName="[Statystyki miesięczne].[Rynek]" caption="Rynek" attribute="1" defaultMemberUniqueName="[Statystyki miesięczne].[Rynek].[All]" allUniqueName="[Statystyki miesięczne].[Rynek].[All]" dimensionUniqueName="[Statystyki miesięczne]" displayFolder="" count="0" memberValueDatatype="130" unbalanced="0"/>
    <cacheHierarchy uniqueName="[Statystyki miesięczne].[Waluta notowania]" caption="Waluta notowania" attribute="1" defaultMemberUniqueName="[Statystyki miesięczne].[Waluta notowania].[All]" allUniqueName="[Statystyki miesięczne].[Waluta notowania].[All]" dimensionUniqueName="[Statystyki miesięczne]" displayFolder="" count="0" memberValueDatatype="130" unbalanced="0"/>
    <cacheHierarchy uniqueName="[Statystyki miesięczne].[Wolumen]" caption="Wolumen" attribute="1" defaultMemberUniqueName="[Statystyki miesięczne].[Wolumen].[All]" allUniqueName="[Statystyki miesięczne].[Wolumen].[All]" dimensionUniqueName="[Statystyki miesięczne]" displayFolder="" count="0" memberValueDatatype="130" unbalanced="0"/>
    <cacheHierarchy uniqueName="[Statystyki miesięczne].[Liczba transakcji]" caption="Liczba transakcji" attribute="1" defaultMemberUniqueName="[Statystyki miesięczne].[Liczba transakcji].[All]" allUniqueName="[Statystyki miesięczne].[Liczba transakcji].[All]" dimensionUniqueName="[Statystyki miesięczne]" displayFolder="" count="0" memberValueDatatype="130" unbalanced="0"/>
    <cacheHierarchy uniqueName="[Statystyki miesięczne].[Liczba dni z transakcjami]" caption="Liczba dni z transakcjami" attribute="1" defaultMemberUniqueName="[Statystyki miesięczne].[Liczba dni z transakcjami].[All]" allUniqueName="[Statystyki miesięczne].[Liczba dni z transakcjami].[All]" dimensionUniqueName="[Statystyki miesięczne]" displayFolder="" count="0" memberValueDatatype="130" unbalanced="0"/>
    <cacheHierarchy uniqueName="[Statystyki miesięczne].[Wartość obrotów (tys. PLN)]" caption="Wartość obrotów (tys. PLN)" attribute="1" defaultMemberUniqueName="[Statystyki miesięczne].[Wartość obrotów (tys. PLN)].[All]" allUniqueName="[Statystyki miesięczne].[Wartość obrotów (tys. PLN)].[All]" dimensionUniqueName="[Statystyki miesięczne]" displayFolder="" count="0" memberValueDatatype="130" unbalanced="0"/>
    <cacheHierarchy uniqueName="[Statystyki miesięczne].[Emitent]" caption="Emitent" attribute="1" defaultMemberUniqueName="[Statystyki miesięczne].[Emitent].[All]" allUniqueName="[Statystyki miesięczne].[Emitent].[All]" dimensionUniqueName="[Statystyki miesięczne]" displayFolder="" count="0" memberValueDatatype="130" unbalanced="0"/>
    <cacheHierarchy uniqueName="[Statystyki miesięczne].[Data wykupu]" caption="Data wykupu" attribute="1" defaultMemberUniqueName="[Statystyki miesięczne].[Data wykupu].[All]" allUniqueName="[Statystyki miesięczne].[Data wykupu].[All]" dimensionUniqueName="[Statystyki miesięczne]" displayFolder="" count="0" memberValueDatatype="130" unbalanced="0"/>
    <cacheHierarchy uniqueName="[Statystyki miesięczne].[Typ oprocentowania]" caption="Typ oprocentowania" attribute="1" defaultMemberUniqueName="[Statystyki miesięczne].[Typ oprocentowania].[All]" allUniqueName="[Statystyki miesięczne].[Typ oprocentowania].[All]" dimensionUniqueName="[Statystyki miesięczne]" displayFolder="" count="0" memberValueDatatype="130" unbalanced="0"/>
    <cacheHierarchy uniqueName="[Statystyki miesięczne].[Kupon]" caption="Kupon" attribute="1" defaultMemberUniqueName="[Statystyki miesięczne].[Kupon].[All]" allUniqueName="[Statystyki miesięczne].[Kupon].[All]" dimensionUniqueName="[Statystyki miesięczne]" displayFolder="" count="0" memberValueDatatype="130" unbalanced="0"/>
    <cacheHierarchy uniqueName="[Statystyki miesięczne].[Cena nominalna]" caption="Cena nominalna" attribute="1" defaultMemberUniqueName="[Statystyki miesięczne].[Cena nominalna].[All]" allUniqueName="[Statystyki miesięczne].[Cena nominalna].[All]" dimensionUniqueName="[Statystyki miesięczne]" displayFolder="" count="0" memberValueDatatype="130" unbalanced="0"/>
    <cacheHierarchy uniqueName="[Statystyki miesięczne].[Wielkość emisji]" caption="Wielkość emisji" attribute="1" defaultMemberUniqueName="[Statystyki miesięczne].[Wielkość emisji].[All]" allUniqueName="[Statystyki miesięczne].[Wielkość emisji].[All]" dimensionUniqueName="[Statystyki miesięczne]" displayFolder="" count="0" memberValueDatatype="130" unbalanced="0"/>
    <cacheHierarchy uniqueName="[Time].[Time]" caption="Time" attribute="1" defaultMemberUniqueName="[Time].[Time].[All]" allUniqueName="[Time].[Time].[All]" dimensionUniqueName="[Time]" displayFolder="" count="0" memberValueDatatype="5" unbalanced="0"/>
    <cacheHierarchy uniqueName="[Value].[Value]" caption="Value" attribute="1" defaultMemberUniqueName="[Value].[Value].[All]" allUniqueName="[Value].[Value].[All]" dimensionUniqueName="[Value]" displayFolder="" count="0" memberValueDatatype="5" unbalanced="0"/>
    <cacheHierarchy uniqueName="[GPW razem].[Termin wykupu (indeks miesiąca)]" caption="Termin wykupu (indeks miesiąca)" attribute="1" defaultMemberUniqueName="[GPW razem].[Termin wykupu (indeks miesiąca)].[All]" allUniqueName="[GPW razem].[Termin wykupu (indeks miesiąca)].[All]" dimensionUniqueName="[GPW razem]" displayFolder="" count="0" memberValueDatatype="20" unbalanced="0" hidden="1"/>
    <cacheHierarchy uniqueName="[Statystyki dzienne].[Termin wykupu (indeks miesiąca)]" caption="Termin wykupu (indeks miesiąca)" attribute="1" defaultMemberUniqueName="[Statystyki dzienne].[Termin wykupu (indeks miesiąca)].[All]" allUniqueName="[Statystyki dzienne].[Termin wykupu (indeks miesiąca)].[All]" dimensionUniqueName="[Statystyki dzienne]" displayFolder="" count="0" memberValueDatatype="20" unbalanced="0" hidden="1"/>
    <cacheHierarchy uniqueName="[Measures].[Suma Ocena]" caption="Suma Ocena" measure="1" displayFolder="" measureGroup="Emitenci" count="0">
      <extLst>
        <ext xmlns:x15="http://schemas.microsoft.com/office/spreadsheetml/2010/11/main" uri="{B97F6D7D-B522-45F9-BDA1-12C45D357490}">
          <x15:cacheHierarchy aggregatedColumn="4"/>
        </ext>
      </extLst>
    </cacheHierarchy>
    <cacheHierarchy uniqueName="[Measures].[Suma Ocena 2]" caption="Suma Ocena 2" measure="1" displayFolder="" measureGroup="GPW razem" count="0">
      <extLst>
        <ext xmlns:x15="http://schemas.microsoft.com/office/spreadsheetml/2010/11/main" uri="{B97F6D7D-B522-45F9-BDA1-12C45D357490}">
          <x15:cacheHierarchy aggregatedColumn="17"/>
        </ext>
      </extLst>
    </cacheHierarchy>
    <cacheHierarchy uniqueName="[Measures].[Suma Okres do wykupu]" caption="Suma Okres do wykupu" measure="1" displayFolder="" measureGroup="Statystyki dzienne" count="0">
      <extLst>
        <ext xmlns:x15="http://schemas.microsoft.com/office/spreadsheetml/2010/11/main" uri="{B97F6D7D-B522-45F9-BDA1-12C45D357490}">
          <x15:cacheHierarchy aggregatedColumn="46"/>
        </ext>
      </extLst>
    </cacheHierarchy>
    <cacheHierarchy uniqueName="[Measures].[Suma Kupon]" caption="Suma Kupon" measure="1" displayFolder="" measureGroup="Statystyki dzienne" count="0">
      <extLst>
        <ext xmlns:x15="http://schemas.microsoft.com/office/spreadsheetml/2010/11/main" uri="{B97F6D7D-B522-45F9-BDA1-12C45D357490}">
          <x15:cacheHierarchy aggregatedColumn="47"/>
        </ext>
      </extLst>
    </cacheHierarchy>
    <cacheHierarchy uniqueName="[Measures].[Liczba Rodzaj oprocentowania]" caption="Liczba Rodzaj oprocentowania" measure="1" displayFolder="" measureGroup="GPW razem" count="0">
      <extLst>
        <ext xmlns:x15="http://schemas.microsoft.com/office/spreadsheetml/2010/11/main" uri="{B97F6D7D-B522-45F9-BDA1-12C45D357490}">
          <x15:cacheHierarchy aggregatedColumn="18"/>
        </ext>
      </extLst>
    </cacheHierarchy>
    <cacheHierarchy uniqueName="[Measures].[Liczba Termin wykupu]" caption="Liczba Termin wykupu" measure="1" displayFolder="" measureGroup="Statystyki dzienne" count="0">
      <extLst>
        <ext xmlns:x15="http://schemas.microsoft.com/office/spreadsheetml/2010/11/main" uri="{B97F6D7D-B522-45F9-BDA1-12C45D357490}">
          <x15:cacheHierarchy aggregatedColumn="37"/>
        </ext>
      </extLst>
    </cacheHierarchy>
    <cacheHierarchy uniqueName="[Measures].[Sum of Wartość]" caption="Sum of Wartość" measure="1" displayFolder="" measureGroup="GPW razem" count="0" oneField="1">
      <fieldsUsage count="1">
        <fieldUsage x="1"/>
      </fieldsUsage>
      <extLst>
        <ext xmlns:x15="http://schemas.microsoft.com/office/spreadsheetml/2010/11/main" uri="{B97F6D7D-B522-45F9-BDA1-12C45D357490}">
          <x15:cacheHierarchy aggregatedColumn="23"/>
        </ext>
      </extLst>
    </cacheHierarchy>
    <cacheHierarchy uniqueName="[Measures].[Liczba Kod obligacji]" caption="Liczba Kod obligacji" measure="1" displayFolder="" measureGroup="Obligacje" count="0">
      <extLst>
        <ext xmlns:x15="http://schemas.microsoft.com/office/spreadsheetml/2010/11/main" uri="{B97F6D7D-B522-45F9-BDA1-12C45D357490}">
          <x15:cacheHierarchy aggregatedColumn="28"/>
        </ext>
      </extLst>
    </cacheHierarchy>
    <cacheHierarchy uniqueName="[Measures].[Liczba Emitent]" caption="Liczba Emitent" measure="1" displayFolder="" measureGroup="GPW razem" count="0">
      <extLst>
        <ext xmlns:x15="http://schemas.microsoft.com/office/spreadsheetml/2010/11/main" uri="{B97F6D7D-B522-45F9-BDA1-12C45D357490}">
          <x15:cacheHierarchy aggregatedColumn="19"/>
        </ext>
      </extLst>
    </cacheHierarchy>
    <cacheHierarchy uniqueName="[Measures].[Liczba Termin wykupu 2]" caption="Liczba Termin wykupu 2" measure="1" displayFolder="" measureGroup="GPW razem" count="0">
      <extLst>
        <ext xmlns:x15="http://schemas.microsoft.com/office/spreadsheetml/2010/11/main" uri="{B97F6D7D-B522-45F9-BDA1-12C45D357490}">
          <x15:cacheHierarchy aggregatedColumn="22"/>
        </ext>
      </extLst>
    </cacheHierarchy>
    <cacheHierarchy uniqueName="[Measures].[Liczba Kod obligacji 2]" caption="Liczba Kod obligacji 2" measure="1" displayFolder="" measureGroup="GPW razem" count="0">
      <extLst>
        <ext xmlns:x15="http://schemas.microsoft.com/office/spreadsheetml/2010/11/main" uri="{B97F6D7D-B522-45F9-BDA1-12C45D357490}">
          <x15:cacheHierarchy aggregatedColumn="7"/>
        </ext>
      </extLst>
    </cacheHierarchy>
    <cacheHierarchy uniqueName="[Measures].[__XL_Count Statystyki dzienne]" caption="__XL_Count Statystyki dzienne" measure="1" displayFolder="" measureGroup="Statystyki dzienne" count="0" hidden="1"/>
    <cacheHierarchy uniqueName="[Measures].[__XL_Count Statystyki miesięczne]" caption="__XL_Count Statystyki miesięczne" measure="1" displayFolder="" measureGroup="Statystyki miesięczne" count="0" hidden="1"/>
    <cacheHierarchy uniqueName="[Measures].[__XL_Count Emitenci]" caption="__XL_Count Emitenci" measure="1" displayFolder="" measureGroup="Emitenci" count="0" hidden="1"/>
    <cacheHierarchy uniqueName="[Measures].[__XL_Count Obligacje]" caption="__XL_Count Obligacje" measure="1" displayFolder="" measureGroup="Obligacje" count="0" hidden="1"/>
    <cacheHierarchy uniqueName="[Measures].[__XL_Count GPW razem]" caption="__XL_Count GPW razem" measure="1" displayFolder="" measureGroup="GPW razem" count="0" hidden="1"/>
    <cacheHierarchy uniqueName="[Measures].[__XL_Count Duration]" caption="__XL_Count Duration" measure="1" displayFolder="" measureGroup="Duration" count="0" hidden="1"/>
    <cacheHierarchy uniqueName="[Measures].[__XL_Count Value]" caption="__XL_Count Value" measure="1" displayFolder="" measureGroup="Value" count="0" hidden="1"/>
    <cacheHierarchy uniqueName="[Measures].[__XL_Count Time]" caption="__XL_Count Time" measure="1" displayFolder="" measureGroup="Time" count="0" hidden="1"/>
    <cacheHierarchy uniqueName="[Measures].[__XL_Count Obligacje_pl]" caption="__XL_Count Obligacje_pl" measure="1" displayFolder="" measureGroup="Obligacje_pl" count="0" hidden="1"/>
    <cacheHierarchy uniqueName="[Measures].[__XL_Count Calctype]" caption="__XL_Count Calctype" measure="1" displayFolder="" measureGroup="Calctype" count="0" hidden="1"/>
    <cacheHierarchy uniqueName="[Measures].[__No measures defined]" caption="__No measures defined" measure="1" displayFolder="" count="0" hidden="1"/>
  </cacheHierarchies>
  <kpis count="0"/>
  <dimensions count="11">
    <dimension name="Calctype" uniqueName="[Calctype]" caption="Calctype"/>
    <dimension name="Duration" uniqueName="[Duration]" caption="Duration"/>
    <dimension name="Emitenci" uniqueName="[Emitenci]" caption="Emitenci"/>
    <dimension name="GPW razem" uniqueName="[GPW razem]" caption="GPW razem"/>
    <dimension measure="1" name="Measures" uniqueName="[Measures]" caption="Measures"/>
    <dimension name="Obligacje" uniqueName="[Obligacje]" caption="Obligacje"/>
    <dimension name="Obligacje_pl" uniqueName="[Obligacje_pl]" caption="Obligacje_pl"/>
    <dimension name="Statystyki dzienne" uniqueName="[Statystyki dzienne]" caption="Statystyki dzienne"/>
    <dimension name="Statystyki miesięczne" uniqueName="[Statystyki miesięczne]" caption="Statystyki miesięczne"/>
    <dimension name="Time" uniqueName="[Time]" caption="Time"/>
    <dimension name="Value" uniqueName="[Value]" caption="Value"/>
  </dimensions>
  <measureGroups count="10">
    <measureGroup name="Calctype" caption="Calctype"/>
    <measureGroup name="Duration" caption="Duration"/>
    <measureGroup name="Emitenci" caption="Emitenci"/>
    <measureGroup name="GPW razem" caption="GPW razem"/>
    <measureGroup name="Obligacje" caption="Obligacje"/>
    <measureGroup name="Obligacje_pl" caption="Obligacje_pl"/>
    <measureGroup name="Statystyki dzienne" caption="Statystyki dzienne"/>
    <measureGroup name="Statystyki miesięczne" caption="Statystyki miesięczne"/>
    <measureGroup name="Time" caption="Time"/>
    <measureGroup name="Value" caption="Value"/>
  </measureGroups>
  <maps count="19">
    <map measureGroup="0" dimension="0"/>
    <map measureGroup="1" dimension="1"/>
    <map measureGroup="2" dimension="2"/>
    <map measureGroup="3" dimension="2"/>
    <map measureGroup="3" dimension="3"/>
    <map measureGroup="3" dimension="5"/>
    <map measureGroup="3" dimension="6"/>
    <map measureGroup="3" dimension="8"/>
    <map measureGroup="4" dimension="5"/>
    <map measureGroup="5" dimension="6"/>
    <map measureGroup="6" dimension="2"/>
    <map measureGroup="6" dimension="3"/>
    <map measureGroup="6" dimension="5"/>
    <map measureGroup="6" dimension="6"/>
    <map measureGroup="6" dimension="7"/>
    <map measureGroup="6" dimension="8"/>
    <map measureGroup="7" dimension="8"/>
    <map measureGroup="8" dimension="9"/>
    <map measureGroup="9" dimension="10"/>
  </maps>
  <extLst>
    <ext xmlns:x14="http://schemas.microsoft.com/office/spreadsheetml/2009/9/main" uri="{725AE2AE-9491-48be-B2B4-4EB974FC3084}">
      <x14:pivotCacheDefinition pivotCacheId="287400887"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5622E48-CDFF-460A-8B34-05D99A4CC3EC}" name="PivotChartTable1" cacheId="2" applyNumberFormats="0" applyBorderFormats="0" applyFontFormats="0" applyPatternFormats="0" applyAlignmentFormats="0" applyWidthHeightFormats="1" dataCaption="Wartości" updatedVersion="8" minRefreshableVersion="3" useAutoFormatting="1" subtotalHiddenItems="1" itemPrintTitles="1" createdVersion="5" indent="0" outline="1" outlineData="1" multipleFieldFilters="0" chartFormat="6">
  <location ref="A1:B1" firstHeaderRow="1" firstDataRow="1" firstDataCol="1"/>
  <pivotFields count="3">
    <pivotField axis="axisRow" allDrilled="1" subtotalTop="0" showAll="0" dataSourceSort="1" defaultSubtotal="0" defaultAttributeDrillState="1">
      <items count="3">
        <item x="0"/>
        <item x="1"/>
        <item x="2"/>
      </items>
    </pivotField>
    <pivotField dataField="1" subtotalTop="0" showAll="0" defaultSubtotal="0"/>
    <pivotField allDrilled="1" subtotalTop="0" showAll="0" dataSourceSort="1" defaultSubtotal="0" defaultAttributeDrillState="1"/>
  </pivotFields>
  <rowFields count="1">
    <field x="0"/>
  </rowFields>
  <dataFields count="1">
    <dataField name="Wartość" fld="1" showDataAs="percentOfTotal" baseField="0" baseItem="0" numFmtId="10"/>
  </dataFields>
  <chartFormats count="6">
    <chartFormat chart="0" format="25" series="1">
      <pivotArea type="data" outline="0" fieldPosition="0">
        <references count="1">
          <reference field="0" count="1" selected="0">
            <x v="2"/>
          </reference>
        </references>
      </pivotArea>
    </chartFormat>
    <chartFormat chart="0" format="39" series="1">
      <pivotArea type="data" outline="0" fieldPosition="0">
        <references count="2">
          <reference field="4294967294" count="1" selected="0">
            <x v="0"/>
          </reference>
          <reference field="0" count="1" selected="0">
            <x v="2"/>
          </reference>
        </references>
      </pivotArea>
    </chartFormat>
    <chartFormat chart="0" format="42" series="1">
      <pivotArea type="data" outline="0" fieldPosition="0">
        <references count="1">
          <reference field="4294967294" count="1" selected="0">
            <x v="0"/>
          </reference>
        </references>
      </pivotArea>
    </chartFormat>
    <chartFormat chart="0" format="54">
      <pivotArea type="data" outline="0" fieldPosition="0">
        <references count="2">
          <reference field="4294967294" count="1" selected="0">
            <x v="0"/>
          </reference>
          <reference field="0" count="1" selected="0">
            <x v="2"/>
          </reference>
        </references>
      </pivotArea>
    </chartFormat>
    <chartFormat chart="0" format="70">
      <pivotArea type="data" outline="0" fieldPosition="0">
        <references count="2">
          <reference field="4294967294" count="1" selected="0">
            <x v="0"/>
          </reference>
          <reference field="0" count="1" selected="0">
            <x v="0"/>
          </reference>
        </references>
      </pivotArea>
    </chartFormat>
    <chartFormat chart="0" format="71">
      <pivotArea type="data" outline="0" fieldPosition="0">
        <references count="2">
          <reference field="4294967294" count="1" selected="0">
            <x v="0"/>
          </reference>
          <reference field="0" count="1" selected="0">
            <x v="1"/>
          </reference>
        </references>
      </pivotArea>
    </chartFormat>
  </chartFormats>
  <pivotHierarchies count="9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Wartość"/>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rowHierarchiesUsage count="1">
    <rowHierarchyUsage hierarchyUsage="19"/>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GPW razem]"/>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6B2A8D3-06E6-430C-BE04-8E027257F132}" name="Tabela przestawna1" cacheId="0" dataOnRows="1" applyNumberFormats="0" applyBorderFormats="0" applyFontFormats="0" applyPatternFormats="0" applyAlignmentFormats="0" applyWidthHeightFormats="1" dataCaption="Wartości" grandTotalCaption="WARTOŚĆ ŁĄCZNIE" tag="3da27ed9-dd01-4b23-91c0-dd4c64c4d3e1" updatedVersion="8" minRefreshableVersion="3" useAutoFormatting="1" subtotalHiddenItems="1" itemPrintTitles="1" createdVersion="5" indent="0" outline="1" outlineData="1" multipleFieldFilters="0" rowHeaderCaption="Obligacje">
  <location ref="A1:B1" firstHeaderRow="1" firstDataRow="1" firstDataCol="1"/>
  <pivotFields count="4">
    <pivotField axis="axisRow" allDrilled="1" subtotalTop="0" showAll="0" sortType="ascending" defaultSubtotal="0" defaultAttributeDrillState="1">
      <items count="2">
        <item x="1"/>
        <item x="0"/>
      </items>
    </pivotField>
    <pivotField dataField="1" subtotalTop="0" showAll="0" defaultSubtotal="0"/>
    <pivotField axis="axisRow" allDrilled="1" subtotalTop="0" showAll="0" dataSourceSort="1" defaultSubtotal="0" defaultAttributeDrillState="1">
      <items count="2">
        <item x="0"/>
        <item x="1"/>
      </items>
    </pivotField>
    <pivotField allDrilled="1" subtotalTop="0" showAll="0" dataSourceSort="1" defaultSubtotal="0" defaultAttributeDrillState="1"/>
  </pivotFields>
  <rowFields count="2">
    <field x="2"/>
    <field x="0"/>
  </rowFields>
  <dataFields count="1">
    <dataField name="Wartość" fld="1" baseField="0" baseItem="3" numFmtId="169"/>
  </dataFields>
  <pivotHierarchies count="9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Wartość"/>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22"/>
    <rowHierarchyUsage hierarchyUsage="7"/>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Obligacje]"/>
        <x15:activeTabTopLevelEntity name="[Statystyki dzienne]"/>
        <x15:activeTabTopLevelEntity name="[GPW razem]"/>
      </x15:pivotTableUISettings>
    </ext>
    <ext xmlns:xpdl="http://schemas.microsoft.com/office/spreadsheetml/2016/pivotdefaultlayout" uri="{747A6164-185A-40DC-8AA5-F01512510D54}">
      <xpdl:pivotTableDefinition16 EnabledSubtotalsDefault="0" SubtotalsOnTopDefault="0"/>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2" xr16:uid="{5A90E013-6241-4680-B66C-B9FA6EABC1EA}" autoFormatId="16" applyNumberFormats="0" applyBorderFormats="0" applyFontFormats="0" applyPatternFormats="0" applyAlignmentFormats="0" applyWidthHeightFormats="0">
  <queryTableRefresh nextId="15">
    <queryTableFields count="14">
      <queryTableField id="1" name="Kod ISIN" tableColumnId="1"/>
      <queryTableField id="2" name="Kod obligacji" tableColumnId="2"/>
      <queryTableField id="3" name="Rynek" tableColumnId="3"/>
      <queryTableField id="4" name="Waluta notowania" tableColumnId="4"/>
      <queryTableField id="5" name="Wolumen" tableColumnId="5"/>
      <queryTableField id="6" name="Liczba transakcji" tableColumnId="6"/>
      <queryTableField id="7" name="Liczba dni z transakcjami" tableColumnId="7"/>
      <queryTableField id="8" name="Wartość obrotów (tys. PLN)" tableColumnId="8"/>
      <queryTableField id="9" name="Emitent" tableColumnId="9"/>
      <queryTableField id="10" name="Data wykupu" tableColumnId="10"/>
      <queryTableField id="11" name="Typ oprocentowania" tableColumnId="11"/>
      <queryTableField id="12" name="Kupon" tableColumnId="12"/>
      <queryTableField id="13" name="Cena nominalna" tableColumnId="13"/>
      <queryTableField id="14" name="Wielkość emisji" tableColumnId="14"/>
    </queryTableFields>
  </queryTableRefresh>
  <extLst>
    <ext xmlns:x15="http://schemas.microsoft.com/office/spreadsheetml/2010/11/main" uri="{883FBD77-0823-4a55-B5E3-86C4891E6966}">
      <x15:queryTable sourceDataName="Zapytanie — Statystyki miesięczne"/>
    </ext>
  </extLst>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2" backgroundRefresh="0" connectionId="3" xr16:uid="{D5CC4FDE-470D-4BA2-8967-484E326D8EA9}" autoFormatId="16" applyNumberFormats="0" applyBorderFormats="0" applyFontFormats="0" applyPatternFormats="0" applyAlignmentFormats="0" applyWidthHeightFormats="0">
  <queryTableRefresh nextId="16">
    <queryTableFields count="15">
      <queryTableField id="1" name="Termin wykupu" tableColumnId="1"/>
      <queryTableField id="2" name="Aktualny kupon" tableColumnId="2"/>
      <queryTableField id="3" name="Narosłe odsetki" tableColumnId="3"/>
      <queryTableField id="4" name="Nominał" tableColumnId="4"/>
      <queryTableField id="5" name="ISIN" tableColumnId="5"/>
      <queryTableField id="6" name="Kod obligacji" tableColumnId="6"/>
      <queryTableField id="7" name="INF" tableColumnId="7"/>
      <queryTableField id="8" name="Waluta" tableColumnId="8"/>
      <queryTableField id="9" name="Rynek" tableColumnId="9"/>
      <queryTableField id="10" name="Okres do wykupu" tableColumnId="10"/>
      <queryTableField id="11" name="Kupon" tableColumnId="11"/>
      <queryTableField id="12" name="Termin wykupu (rok)" tableColumnId="12"/>
      <queryTableField id="13" name="Termin wykupu (kwartał)" tableColumnId="13"/>
      <queryTableField id="14" name="Termin wykupu (indeks miesiąca)" tableColumnId="14"/>
      <queryTableField id="15" name="Termin wykupu (miesiąc)" tableColumnId="15"/>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 xr16:uid="{937ECFFF-FB08-4790-8F3B-5420928A1554}" autoFormatId="16" applyNumberFormats="0" applyBorderFormats="0" applyFontFormats="0" applyPatternFormats="0" applyAlignmentFormats="0" applyWidthHeightFormats="0">
  <queryTableRefresh nextId="38">
    <queryTableFields count="24">
      <queryTableField id="2" name="Kod obligacji" tableColumnId="2"/>
      <queryTableField id="17" name="Emitent" tableColumnId="15"/>
      <queryTableField id="1" name="Emitent GPW" tableColumnId="1"/>
      <queryTableField id="3" name="Kurs ostatni" tableColumnId="3"/>
      <queryTableField id="12" name="Ocena" tableColumnId="12"/>
      <queryTableField id="4" name="Liczba transakcji" tableColumnId="4"/>
      <queryTableField id="5" name="Bid: wolumen" tableColumnId="5"/>
      <queryTableField id="6" name="Bid: limit" tableColumnId="6"/>
      <queryTableField id="7" name="Ask: limit" tableColumnId="7"/>
      <queryTableField id="8" name="Ask: wolumen" tableColumnId="8"/>
      <queryTableField id="9" name="Wolumen skumulowany" tableColumnId="9"/>
      <queryTableField id="10" name="Wartość obrotu skumulowana" tableColumnId="10"/>
      <queryTableField id="11" name="Data ost." tableColumnId="11"/>
      <queryTableField id="22" name="Kupon" tableColumnId="17"/>
      <queryTableField id="19" name="Duration" tableColumnId="16"/>
      <queryTableField id="13" name="Rodzaj oprocentowania" tableColumnId="13"/>
      <queryTableField id="25" name="Termin wykupu" tableColumnId="18"/>
      <queryTableField id="26" dataBound="0" tableColumnId="19"/>
      <queryTableField id="31" name="Termin wykupu (rok)" tableColumnId="20"/>
      <queryTableField id="32" name="Termin wykupu (kwartał)" tableColumnId="22"/>
      <queryTableField id="33" name="Termin wykupu (indeks miesiąca)" tableColumnId="23"/>
      <queryTableField id="34" name="Termin wykupu (miesiąc)" tableColumnId="24"/>
      <queryTableField id="35" name="Typ emitenta" tableColumnId="25"/>
      <queryTableField id="36" name="Wartość" tableColumnId="26"/>
    </queryTableFields>
    <queryTableDeletedFields count="1">
      <deletedField name="INF"/>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2" backgroundRefresh="0" connectionId="4" xr16:uid="{A46B0FC2-1278-465B-A6DF-295381F9B271}" autoFormatId="16" applyNumberFormats="0" applyBorderFormats="0" applyFontFormats="0" applyPatternFormats="0" applyAlignmentFormats="0" applyWidthHeightFormats="0">
  <queryTableRefresh nextId="7">
    <queryTableFields count="6">
      <queryTableField id="1" name="Emitent" tableColumnId="1"/>
      <queryTableField id="2" name="Kod obligacji" tableColumnId="2"/>
      <queryTableField id="3" name="Termin wykupu" tableColumnId="3"/>
      <queryTableField id="4" name="Rodzaj oprocentowania" tableColumnId="4"/>
      <queryTableField id="5" name="Marża" tableColumnId="5"/>
      <queryTableField id="6" name="Aktualny kupon" tableColumnId="6"/>
    </queryTableFields>
  </queryTableRefresh>
  <extLst>
    <ext xmlns:x15="http://schemas.microsoft.com/office/spreadsheetml/2010/11/main" uri="{883FBD77-0823-4a55-B5E3-86C4891E6966}">
      <x15:queryTable sourceDataName="Zapytanie — Obligacje_pl"/>
    </ext>
  </extLst>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Fragmentator_Typ_emitenta" xr10:uid="{25DB63EF-E6ED-4984-B5D6-9CD6CCC3E151}" sourceName="[GPW razem].[Typ emitenta]">
  <pivotTables>
    <pivotTable tabId="14" name="Tabela przestawna1"/>
  </pivotTables>
  <data>
    <olap pivotCacheId="1034838510">
      <levels count="2">
        <level uniqueName="[GPW razem].[Typ emitenta].[(All)]" sourceCaption="(All)" count="0"/>
        <level uniqueName="[GPW razem].[Typ emitenta].[Typ emitenta]" sourceCaption="Typ emitenta" count="1"/>
      </levels>
      <selections count="1">
        <selection n="[GPW razem].[Typ emitenta].[All]"/>
      </selections>
    </olap>
  </data>
  <extLst>
    <x:ext xmlns:x15="http://schemas.microsoft.com/office/spreadsheetml/2010/11/main" uri="{03082B11-2C62-411c-B77F-237D8FCFBE4C}">
      <x15:slicerCachePivotTables>
        <pivotTable tabId="4294967295" name="PivotChartTable1"/>
      </x15:slicerCachePivotTables>
    </x:ext>
    <x:ext xmlns:x15="http://schemas.microsoft.com/office/spreadsheetml/2010/11/main" uri="{470722E0-AACD-4C17-9CDC-17EF765DBC7E}">
      <x15:slicerCacheHideItemsWithNoData count="1">
        <x15:slicerCacheOlapLevelName uniqueName="[GPW razem].[Typ emitenta].[Typ emitenta]" count="1"/>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yp emitenta" xr10:uid="{84A2D40E-6B84-44AA-91F0-05E73B093D06}" cache="Fragmentator_Typ_emitenta" caption="Typ emitenta" level="1" rowHeight="234950"/>
</slicers>
</file>

<file path=xl/tables/_rels/table3.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E014E5-8026-4989-B630-480B3FCC97CF}" name="Emitenci" displayName="Emitenci" ref="A1:D40" totalsRowShown="0">
  <autoFilter ref="A1:D40" xr:uid="{46E014E5-8026-4989-B630-480B3FCC97CF}"/>
  <sortState xmlns:xlrd2="http://schemas.microsoft.com/office/spreadsheetml/2017/richdata2" ref="A2:D37">
    <sortCondition ref="A2:A34"/>
    <sortCondition ref="B2:B34"/>
  </sortState>
  <tableColumns count="4">
    <tableColumn id="1" xr3:uid="{5F0D04BD-A167-4B6B-9CD8-693CA3017A22}" name="Emitent GPW"/>
    <tableColumn id="2" xr3:uid="{7DA8C538-2357-4664-A630-3F65975CF74F}" name="Własna nazwa"/>
    <tableColumn id="4" xr3:uid="{D2E3FEEE-7028-4BD9-B2E7-D05F1F3FF0C3}" name="Ocena" dataDxfId="59"/>
    <tableColumn id="6" xr3:uid="{E006D11C-9089-400B-91CB-A9AD5C99E33B}" name="Adnotacje" dataDxfId="5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E0C1B13-B4C5-45D8-BED4-4FCE383E294D}" name="Obligacje" displayName="Obligacje" ref="A1:C2" totalsRowShown="0">
  <autoFilter ref="A1:C2" xr:uid="{7E0C1B13-B4C5-45D8-BED4-4FCE383E294D}"/>
  <tableColumns count="3">
    <tableColumn id="1" xr3:uid="{75387416-5297-40F8-807A-EEBE3A0FCDC4}" name="Kod obligacji"/>
    <tableColumn id="2" xr3:uid="{6176F8A9-C8F0-40C4-9E6A-39AFDF1E524A}" name="Adnotacja" dataDxfId="57"/>
    <tableColumn id="3" xr3:uid="{142BC756-D47B-482F-B8BA-B39086F1C67A}" name="Ilość posiadana"/>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DDF0FB2-FF9D-479A-9E2E-E1CC5E4F9955}" name="Statystyki_miesięczne" displayName="Statystyki_miesięczne" ref="A1:N2" tableType="queryTable" totalsRowShown="0">
  <autoFilter ref="A1:N2" xr:uid="{7DDF0FB2-FF9D-479A-9E2E-E1CC5E4F9955}"/>
  <tableColumns count="14">
    <tableColumn id="1" xr3:uid="{8BE3A267-7999-4803-9519-2288CD880E81}" uniqueName="1" name="Kod ISIN" queryTableFieldId="1" dataDxfId="56"/>
    <tableColumn id="2" xr3:uid="{37C48540-FC51-485B-95B2-BA2EA068F357}" uniqueName="2" name="Kod obligacji" queryTableFieldId="2" dataDxfId="55"/>
    <tableColumn id="3" xr3:uid="{9C13A382-B340-4F1A-9074-6AC6932AF2F2}" uniqueName="3" name="Rynek" queryTableFieldId="3" dataDxfId="54"/>
    <tableColumn id="4" xr3:uid="{C5F4C73A-FFFA-494E-AC94-C61410298F5E}" uniqueName="4" name="Waluta notowania" queryTableFieldId="4" dataDxfId="53"/>
    <tableColumn id="5" xr3:uid="{9F21A0DD-C383-489B-9111-077EFC0E755C}" uniqueName="5" name="Wolumen" queryTableFieldId="5" dataDxfId="52"/>
    <tableColumn id="6" xr3:uid="{B2FCD3C8-583D-4EAE-8432-0129ADF72B5F}" uniqueName="6" name="Liczba transakcji" queryTableFieldId="6" dataDxfId="51"/>
    <tableColumn id="7" xr3:uid="{86F39BFD-F00E-4931-ACFC-1525439DAEED}" uniqueName="7" name="Liczba dni z transakcjami" queryTableFieldId="7" dataDxfId="50"/>
    <tableColumn id="8" xr3:uid="{03D5E39D-866F-41AC-9E48-C07BDE29BF40}" uniqueName="8" name="Wartość obrotów (tys. PLN)" queryTableFieldId="8" dataDxfId="49"/>
    <tableColumn id="9" xr3:uid="{351E5956-F9C4-4265-A39E-7A656633D997}" uniqueName="9" name="Emitent" queryTableFieldId="9" dataDxfId="48"/>
    <tableColumn id="10" xr3:uid="{C324D116-D694-44F9-A07B-BBC2E8215591}" uniqueName="10" name="Data wykupu" queryTableFieldId="10" dataDxfId="47"/>
    <tableColumn id="11" xr3:uid="{52AC0EBF-2184-4B5E-A9A0-14FC2B38C8E7}" uniqueName="11" name="Typ oprocentowania" queryTableFieldId="11" dataDxfId="46"/>
    <tableColumn id="12" xr3:uid="{C7B254EB-3E2E-41A9-8C60-743748DD2AFC}" uniqueName="12" name="Kupon" queryTableFieldId="12" dataDxfId="45"/>
    <tableColumn id="13" xr3:uid="{475E06EF-8291-4170-875F-BD39209730BB}" uniqueName="13" name="Cena nominalna" queryTableFieldId="13" dataDxfId="44"/>
    <tableColumn id="14" xr3:uid="{01D7A294-B704-4777-9DC7-96FCBBB80CEF}" uniqueName="14" name="Wielkość emisji" queryTableFieldId="14" dataDxfId="43"/>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896DF53-C620-4396-A154-76C181F778CA}" name="Statystyki_dzienne" displayName="Statystyki_dzienne" ref="A1:O2" tableType="queryTable" totalsRowShown="0">
  <autoFilter ref="A1:O2" xr:uid="{C896DF53-C620-4396-A154-76C181F778CA}"/>
  <tableColumns count="15">
    <tableColumn id="1" xr3:uid="{5DE7FFB5-D07C-4779-A7B4-8D27D3146EB7}" uniqueName="1" name="Termin wykupu" queryTableFieldId="1" dataDxfId="42"/>
    <tableColumn id="2" xr3:uid="{ACB6BB23-0D09-47F8-B2C4-330682F14E37}" uniqueName="2" name="Aktualny kupon" queryTableFieldId="2"/>
    <tableColumn id="3" xr3:uid="{2B1553BA-B387-417A-BDA9-6B24212A5D7A}" uniqueName="3" name="Narosłe odsetki" queryTableFieldId="3"/>
    <tableColumn id="4" xr3:uid="{9D81E247-12B9-486C-949A-359671D7E72F}" uniqueName="4" name="Nominał" queryTableFieldId="4"/>
    <tableColumn id="5" xr3:uid="{860F1342-42E8-45E4-AAEB-1E4D84E6FEA2}" uniqueName="5" name="ISIN" queryTableFieldId="5" dataDxfId="41"/>
    <tableColumn id="6" xr3:uid="{1A6C665E-1CC9-4824-B4DD-BA73A1442907}" uniqueName="6" name="Kod obligacji" queryTableFieldId="6" dataDxfId="40"/>
    <tableColumn id="7" xr3:uid="{6205EC18-3F1D-4CB9-89C7-93811A88B2BC}" uniqueName="7" name="INF" queryTableFieldId="7" dataDxfId="39"/>
    <tableColumn id="8" xr3:uid="{C555F28C-513A-4063-BEFB-51F7938ED1AB}" uniqueName="8" name="Waluta" queryTableFieldId="8" dataDxfId="38"/>
    <tableColumn id="9" xr3:uid="{B87A61F8-FF15-4EAE-9E4F-83834A84F104}" uniqueName="9" name="Rynek" queryTableFieldId="9" dataDxfId="37"/>
    <tableColumn id="10" xr3:uid="{5F546865-D907-4A83-B471-23FDB9FC6D75}" uniqueName="10" name="Okres do wykupu" queryTableFieldId="10"/>
    <tableColumn id="11" xr3:uid="{86ABC790-0D3E-40BA-9C5A-ECF0ABA7302A}" uniqueName="11" name="Kupon" queryTableFieldId="11"/>
    <tableColumn id="12" xr3:uid="{9B22CF0E-AC9A-48F0-8EEA-EAF2C397B2F9}" uniqueName="12" name="Termin wykupu (rok)" queryTableFieldId="12" dataDxfId="36"/>
    <tableColumn id="13" xr3:uid="{D09FE658-BA44-401E-8D22-F47339E9CC32}" uniqueName="13" name="Termin wykupu (kwartał)" queryTableFieldId="13" dataDxfId="35"/>
    <tableColumn id="14" xr3:uid="{CE803E52-254E-42C6-89BB-67481F438534}" uniqueName="14" name="Termin wykupu (indeks miesiąca)" queryTableFieldId="14" dataDxfId="34"/>
    <tableColumn id="15" xr3:uid="{443380BC-6F42-482D-AC3C-7B67A7F85CBE}" uniqueName="15" name="Termin wykupu (miesiąc)" queryTableFieldId="15" dataDxfId="33"/>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3B0CF10-8996-4F20-B071-0E424E60EBA5}" name="GPW_razem" displayName="GPW_razem" ref="A1:X2" tableType="queryTable" totalsRowShown="0">
  <autoFilter ref="A1:X2" xr:uid="{23B0CF10-8996-4F20-B071-0E424E60EBA5}"/>
  <sortState xmlns:xlrd2="http://schemas.microsoft.com/office/spreadsheetml/2017/richdata2" ref="A2:X2">
    <sortCondition descending="1" ref="E2"/>
    <sortCondition ref="B2"/>
    <sortCondition ref="O2"/>
  </sortState>
  <tableColumns count="24">
    <tableColumn id="2" xr3:uid="{19B1FEFC-3C22-4754-961B-C782B7B74102}" uniqueName="2" name="Kod obligacji" queryTableFieldId="2" dataDxfId="32"/>
    <tableColumn id="15" xr3:uid="{DE2335D8-2BE4-4CB9-99F2-5FDBEFBDCF5C}" uniqueName="15" name="Emitent" queryTableFieldId="17" dataDxfId="31"/>
    <tableColumn id="1" xr3:uid="{409246AA-6DEE-4C04-906F-3B7193F4A16E}" uniqueName="1" name="Emitent GPW" queryTableFieldId="1" dataDxfId="30"/>
    <tableColumn id="3" xr3:uid="{7D6CE469-C5B1-45A0-8086-1E410DDE86FD}" uniqueName="3" name="Kurs ostatni" queryTableFieldId="3" dataDxfId="29"/>
    <tableColumn id="12" xr3:uid="{2E070EA0-A2EA-4522-8CB8-034D736A67F8}" uniqueName="12" name="Ocena" queryTableFieldId="12" dataDxfId="28"/>
    <tableColumn id="4" xr3:uid="{7FB07441-66B4-4C04-ABC8-48A833A30D39}" uniqueName="4" name="Liczba transakcji" queryTableFieldId="4"/>
    <tableColumn id="5" xr3:uid="{6C544A34-5BAE-48EC-9A81-680C6EE9DCD5}" uniqueName="5" name="Bid: wolumen" queryTableFieldId="5"/>
    <tableColumn id="6" xr3:uid="{D920F673-2906-4018-8991-D7FCA373794F}" uniqueName="6" name="Bid: limit" queryTableFieldId="6"/>
    <tableColumn id="7" xr3:uid="{6EB6B3C7-7722-4EF0-92E0-B3AAD0D9FB55}" uniqueName="7" name="Ask: limit" queryTableFieldId="7"/>
    <tableColumn id="8" xr3:uid="{292CA86F-F8C0-4BFC-ADB6-1EDBBB6A9DB4}" uniqueName="8" name="Ask: wolumen" queryTableFieldId="8"/>
    <tableColumn id="9" xr3:uid="{352B54C7-7B2A-46DE-A0B2-7AD532115465}" uniqueName="9" name="Wolumen skumulowany" queryTableFieldId="9"/>
    <tableColumn id="10" xr3:uid="{0399CBCB-2DCB-4045-A88A-EEC5533DEE83}" uniqueName="10" name="Wartość obrotu skumulowana" queryTableFieldId="10"/>
    <tableColumn id="11" xr3:uid="{8168FEE5-8EFE-407C-8791-FAD764A97DF2}" uniqueName="11" name="Data ost." queryTableFieldId="11" dataDxfId="27"/>
    <tableColumn id="17" xr3:uid="{FD4360C6-1863-428F-98DA-4A7A1CDD74F6}" uniqueName="17" name="Kupon" queryTableFieldId="22" dataDxfId="26" dataCellStyle="Procentowy"/>
    <tableColumn id="16" xr3:uid="{F64BA19A-7966-44E7-BD97-55B020544382}" uniqueName="16" name="Duration" queryTableFieldId="19" dataDxfId="25" dataCellStyle="Procentowy"/>
    <tableColumn id="13" xr3:uid="{04FF6485-E39D-4C61-82D5-37AF0E475F91}" uniqueName="13" name="Rodzaj oprocentowania" queryTableFieldId="13" dataDxfId="24" dataCellStyle="Procentowy"/>
    <tableColumn id="18" xr3:uid="{3FFE98BB-D551-4846-96E6-4FBB5AC5763F}" uniqueName="18" name="Termin wykupu" queryTableFieldId="25" dataDxfId="23"/>
    <tableColumn id="19" xr3:uid="{A882F8AB-B353-420A-84F1-A5A3735CE462}" uniqueName="19" name="YTM" queryTableFieldId="26" dataDxfId="22" dataCellStyle="Procentowy">
      <calculatedColumnFormula>IF(GPW_razem[[#This Row],[Kupon]]="","",YIELD(TODAY(),GPW_razem[[#This Row],[Termin wykupu]],GPW_razem[[#This Row],[Kupon]],GPW_razem[[#This Row],[Kurs ostatni]],100,2))</calculatedColumnFormula>
    </tableColumn>
    <tableColumn id="20" xr3:uid="{9D01599C-3723-401A-BA29-FCCE3278C9C7}" uniqueName="20" name="Termin wykupu (rok)" queryTableFieldId="31" dataDxfId="21" dataCellStyle="Dziesiętny"/>
    <tableColumn id="22" xr3:uid="{04C93721-809E-4E5B-A33F-993CDFF75CBB}" uniqueName="22" name="Termin wykupu (kwartał)" queryTableFieldId="32" dataDxfId="20" dataCellStyle="Dziesiętny"/>
    <tableColumn id="23" xr3:uid="{CA56AEA6-67B8-4285-858B-4371C1171E6B}" uniqueName="23" name="Termin wykupu (indeks miesiąca)" queryTableFieldId="33" dataDxfId="19" dataCellStyle="Dziesiętny"/>
    <tableColumn id="24" xr3:uid="{863B09D5-502F-4A0B-A1CF-FDE8E1C27CDA}" uniqueName="24" name="Termin wykupu (miesiąc)" queryTableFieldId="34" dataDxfId="18" dataCellStyle="Dziesiętny"/>
    <tableColumn id="25" xr3:uid="{E8988858-ACB5-44D6-AB18-85C13B8DD635}" uniqueName="25" name="Typ emitenta" queryTableFieldId="35" dataDxfId="17" dataCellStyle="Dziesiętny"/>
    <tableColumn id="26" xr3:uid="{AEEA9763-B510-41D3-8263-8F44349432F2}" uniqueName="26" name="Wartość" queryTableFieldId="36" dataDxfId="16" dataCellStyle="Dziesiętny"/>
  </tableColumns>
  <tableStyleInfo name="Styl tabeli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9B9644-80B4-4B0E-A91A-B00EA4EC404B}" name="Obligacje_pl" displayName="Obligacje_pl" ref="A1:F2" tableType="queryTable" totalsRowShown="0">
  <autoFilter ref="A1:F2" xr:uid="{459B9644-80B4-4B0E-A91A-B00EA4EC404B}"/>
  <tableColumns count="6">
    <tableColumn id="1" xr3:uid="{A1688172-703F-4B5E-AA9D-A9D8AF9FDF36}" uniqueName="1" name="Emitent" queryTableFieldId="1" dataDxfId="15"/>
    <tableColumn id="2" xr3:uid="{03F284B0-893A-474B-A454-212F740E256C}" uniqueName="2" name="Kod obligacji" queryTableFieldId="2" dataDxfId="14"/>
    <tableColumn id="3" xr3:uid="{3B939C23-082B-4DD3-8E12-1B11C1A76B17}" uniqueName="3" name="Termin wykupu" queryTableFieldId="3" dataDxfId="13"/>
    <tableColumn id="4" xr3:uid="{1F4DDCE0-88B1-431B-8AB4-F763D0186415}" uniqueName="4" name="Rodzaj oprocentowania" queryTableFieldId="4" dataDxfId="12"/>
    <tableColumn id="5" xr3:uid="{4E8BE256-A3E9-422C-BA1F-2AC72B8ACD7E}" uniqueName="5" name="Marża" queryTableFieldId="5"/>
    <tableColumn id="6" xr3:uid="{DEDFA1FA-2CB9-4DF8-AF7E-05C0AE219938}" uniqueName="6" name="Aktualny kupon" queryTableFieldId="6"/>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ntonilaszewski.blogspot.com/" TargetMode="External"/><Relationship Id="rId2" Type="http://schemas.openxmlformats.org/officeDocument/2006/relationships/hyperlink" Target="https://antonilaszewski.blogspot.com/2025/08/catALL-analiza-obligacji-korporacyjnych-program.html" TargetMode="External"/><Relationship Id="rId1" Type="http://schemas.openxmlformats.org/officeDocument/2006/relationships/hyperlink" Target="https://gpwcatalyst.pl/notowania-obligacji-obligacje-skarbowe"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laszewski.eu/blog/catall-program-do-analizy-obligacji-catalyst"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obligacje.pl/pl/narzedzia/wyszukiwarka-obligacji-notowanych" TargetMode="Externa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3.bin"/><Relationship Id="rId1" Type="http://schemas.openxmlformats.org/officeDocument/2006/relationships/hyperlink" Target="https://antonilaszewski.blogspot.com/2025/03/iz0831-i-iz0836-atrakcyjne-obligacje-z-catalyst.html" TargetMode="External"/><Relationship Id="rId4"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6.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9"/>
  <sheetViews>
    <sheetView tabSelected="1" zoomScaleNormal="100" workbookViewId="0"/>
  </sheetViews>
  <sheetFormatPr defaultRowHeight="15" x14ac:dyDescent="0.25"/>
  <cols>
    <col min="1" max="1" width="40" customWidth="1"/>
    <col min="2" max="2" width="47.7109375" customWidth="1"/>
    <col min="7" max="7" width="10.140625" customWidth="1"/>
    <col min="10" max="10" width="16.7109375" customWidth="1"/>
  </cols>
  <sheetData>
    <row r="1" spans="1:21" x14ac:dyDescent="0.25">
      <c r="A1" s="31" t="s">
        <v>150</v>
      </c>
      <c r="B1" s="33"/>
    </row>
    <row r="2" spans="1:21" ht="14.45" customHeight="1" x14ac:dyDescent="0.25">
      <c r="A2" s="32" t="s">
        <v>117</v>
      </c>
      <c r="B2" s="34">
        <v>20000</v>
      </c>
      <c r="C2" s="19" t="s">
        <v>83</v>
      </c>
      <c r="D2" s="54"/>
      <c r="E2" s="54"/>
      <c r="F2" s="54"/>
      <c r="G2" s="54"/>
      <c r="H2" s="76" t="s">
        <v>159</v>
      </c>
      <c r="I2" s="76"/>
      <c r="J2" s="77"/>
    </row>
    <row r="3" spans="1:21" x14ac:dyDescent="0.25">
      <c r="A3" s="30" t="s">
        <v>116</v>
      </c>
      <c r="B3" s="35">
        <v>0.25</v>
      </c>
      <c r="C3" s="21" t="s">
        <v>84</v>
      </c>
      <c r="H3" s="78"/>
      <c r="I3" s="78"/>
      <c r="J3" s="79"/>
    </row>
    <row r="4" spans="1:21" x14ac:dyDescent="0.25">
      <c r="A4" s="30" t="s">
        <v>151</v>
      </c>
      <c r="B4" s="53">
        <v>365</v>
      </c>
      <c r="C4" s="55" t="s">
        <v>118</v>
      </c>
      <c r="D4" s="56"/>
      <c r="E4" s="56"/>
      <c r="F4" s="56"/>
      <c r="G4" s="56"/>
      <c r="H4" s="80"/>
      <c r="I4" s="80"/>
      <c r="J4" s="81"/>
    </row>
    <row r="5" spans="1:21" x14ac:dyDescent="0.25">
      <c r="A5" s="68" t="s">
        <v>189</v>
      </c>
      <c r="B5" s="69"/>
      <c r="C5" s="36" t="s">
        <v>152</v>
      </c>
      <c r="D5" s="36"/>
      <c r="E5" s="36"/>
      <c r="F5" s="36"/>
      <c r="G5" s="36"/>
      <c r="H5" s="37"/>
      <c r="I5" s="37"/>
      <c r="J5" s="37"/>
      <c r="K5" s="36"/>
      <c r="L5" s="36"/>
      <c r="M5" s="36"/>
      <c r="N5" s="36"/>
      <c r="O5" s="36"/>
      <c r="P5" s="36"/>
      <c r="Q5" s="36"/>
      <c r="R5" s="36"/>
      <c r="S5" s="36"/>
      <c r="T5" s="36"/>
      <c r="U5" s="36"/>
    </row>
    <row r="6" spans="1:21" ht="15" customHeight="1" x14ac:dyDescent="0.25">
      <c r="A6" s="88" t="s">
        <v>156</v>
      </c>
      <c r="B6" s="89"/>
      <c r="C6" s="82" t="s">
        <v>183</v>
      </c>
      <c r="D6" s="82"/>
      <c r="E6" s="82"/>
      <c r="F6" s="82"/>
      <c r="G6" s="82"/>
      <c r="H6" s="82"/>
      <c r="I6" s="82"/>
      <c r="J6" s="82"/>
      <c r="K6" s="82"/>
      <c r="L6" s="82"/>
      <c r="M6" s="82"/>
      <c r="N6" s="82"/>
      <c r="O6" s="82"/>
      <c r="P6" s="82"/>
      <c r="Q6" s="82"/>
      <c r="R6" s="82"/>
      <c r="S6" s="82"/>
      <c r="T6" s="82"/>
      <c r="U6" s="82"/>
    </row>
    <row r="7" spans="1:21" ht="51" customHeight="1" x14ac:dyDescent="0.25">
      <c r="A7" s="86" t="s">
        <v>182</v>
      </c>
      <c r="B7" s="87"/>
      <c r="C7" s="82"/>
      <c r="D7" s="82"/>
      <c r="E7" s="82"/>
      <c r="F7" s="82"/>
      <c r="G7" s="82"/>
      <c r="H7" s="82"/>
      <c r="I7" s="82"/>
      <c r="J7" s="82"/>
      <c r="K7" s="82"/>
      <c r="L7" s="82"/>
      <c r="M7" s="82"/>
      <c r="N7" s="82"/>
      <c r="O7" s="82"/>
      <c r="P7" s="82"/>
      <c r="Q7" s="82"/>
      <c r="R7" s="82"/>
      <c r="S7" s="82"/>
      <c r="T7" s="82"/>
      <c r="U7" s="82"/>
    </row>
    <row r="8" spans="1:21" x14ac:dyDescent="0.25">
      <c r="A8" s="85" t="s">
        <v>181</v>
      </c>
      <c r="B8" s="71"/>
    </row>
    <row r="9" spans="1:21" ht="30" customHeight="1" x14ac:dyDescent="0.25">
      <c r="A9" s="83" t="s">
        <v>157</v>
      </c>
      <c r="B9" s="84"/>
    </row>
    <row r="10" spans="1:21" ht="27.75" customHeight="1" x14ac:dyDescent="0.25">
      <c r="A10" s="70" t="s">
        <v>163</v>
      </c>
      <c r="B10" s="71"/>
      <c r="D10" s="73" t="s">
        <v>184</v>
      </c>
      <c r="E10" s="73"/>
      <c r="F10" s="73"/>
      <c r="G10" s="73"/>
      <c r="H10" s="73"/>
      <c r="I10" s="73"/>
      <c r="J10" s="73"/>
      <c r="K10" s="73"/>
      <c r="L10" s="73"/>
      <c r="M10" s="73"/>
      <c r="N10" s="73"/>
    </row>
    <row r="11" spans="1:21" ht="72.599999999999994" customHeight="1" x14ac:dyDescent="0.25">
      <c r="A11" s="70" t="s">
        <v>161</v>
      </c>
      <c r="B11" s="72"/>
      <c r="D11" s="73"/>
      <c r="E11" s="73"/>
      <c r="F11" s="73"/>
      <c r="G11" s="73"/>
      <c r="H11" s="73"/>
      <c r="I11" s="73"/>
      <c r="J11" s="73"/>
      <c r="K11" s="73"/>
      <c r="L11" s="73"/>
      <c r="M11" s="73"/>
      <c r="N11" s="73"/>
    </row>
    <row r="12" spans="1:21" ht="60.75" customHeight="1" x14ac:dyDescent="0.25">
      <c r="A12" s="66" t="s">
        <v>164</v>
      </c>
      <c r="B12" s="72"/>
      <c r="D12" s="111" t="s">
        <v>192</v>
      </c>
      <c r="E12" s="111"/>
      <c r="F12" s="111"/>
      <c r="G12" s="111"/>
      <c r="H12" s="112" t="s">
        <v>193</v>
      </c>
      <c r="I12" s="112"/>
      <c r="J12" s="112"/>
      <c r="K12" s="112"/>
      <c r="L12" s="112"/>
      <c r="M12" s="112"/>
      <c r="N12" s="112"/>
      <c r="O12" s="112"/>
      <c r="P12" s="112"/>
      <c r="Q12" s="112"/>
    </row>
    <row r="13" spans="1:21" ht="27.75" customHeight="1" x14ac:dyDescent="0.25">
      <c r="A13" s="74"/>
      <c r="B13" s="75"/>
      <c r="D13" s="64"/>
      <c r="E13" s="64"/>
      <c r="F13" s="64"/>
      <c r="G13" s="64"/>
      <c r="H13" s="63"/>
      <c r="I13" s="63"/>
      <c r="J13" s="63"/>
      <c r="K13" s="63"/>
      <c r="L13" s="63"/>
      <c r="M13" s="63"/>
      <c r="N13" s="63"/>
      <c r="O13" s="63"/>
      <c r="P13" s="63"/>
    </row>
    <row r="14" spans="1:21" ht="27.75" customHeight="1" x14ac:dyDescent="0.25">
      <c r="A14" s="2"/>
      <c r="B14" s="2"/>
      <c r="D14" s="64"/>
      <c r="E14" s="64"/>
      <c r="F14" s="64"/>
      <c r="G14" s="64"/>
      <c r="H14" s="63"/>
      <c r="I14" s="63"/>
      <c r="J14" s="63"/>
      <c r="K14" s="63"/>
      <c r="L14" s="63"/>
      <c r="M14" s="63"/>
      <c r="N14" s="63"/>
      <c r="O14" s="63"/>
      <c r="P14" s="63"/>
    </row>
    <row r="15" spans="1:21" x14ac:dyDescent="0.25">
      <c r="A15" t="s">
        <v>165</v>
      </c>
    </row>
    <row r="16" spans="1:21" x14ac:dyDescent="0.25">
      <c r="A16" t="s">
        <v>166</v>
      </c>
    </row>
    <row r="17" spans="1:19" x14ac:dyDescent="0.25">
      <c r="A17" t="s">
        <v>153</v>
      </c>
    </row>
    <row r="18" spans="1:19" x14ac:dyDescent="0.25">
      <c r="A18" t="s">
        <v>167</v>
      </c>
    </row>
    <row r="19" spans="1:19" x14ac:dyDescent="0.25">
      <c r="A19" t="s">
        <v>154</v>
      </c>
    </row>
    <row r="20" spans="1:19" x14ac:dyDescent="0.25">
      <c r="A20" t="s">
        <v>168</v>
      </c>
    </row>
    <row r="22" spans="1:19" ht="15" customHeight="1" x14ac:dyDescent="0.25">
      <c r="A22" s="67" t="s">
        <v>169</v>
      </c>
      <c r="B22" s="67"/>
      <c r="C22" s="67"/>
      <c r="D22" s="67"/>
      <c r="E22" s="67"/>
      <c r="F22" s="67"/>
      <c r="G22" s="67"/>
      <c r="H22" s="67"/>
      <c r="I22" s="67"/>
      <c r="J22" s="67"/>
      <c r="K22" s="67"/>
      <c r="L22" s="67"/>
      <c r="M22" s="67"/>
      <c r="N22" s="67"/>
      <c r="O22" s="67"/>
      <c r="P22" s="67"/>
      <c r="Q22" s="67"/>
      <c r="R22" s="67"/>
      <c r="S22" s="67"/>
    </row>
    <row r="23" spans="1:19" x14ac:dyDescent="0.25">
      <c r="A23" s="67"/>
      <c r="B23" s="67"/>
      <c r="C23" s="67"/>
      <c r="D23" s="67"/>
      <c r="E23" s="67"/>
      <c r="F23" s="67"/>
      <c r="G23" s="67"/>
      <c r="H23" s="67"/>
      <c r="I23" s="67"/>
      <c r="J23" s="67"/>
      <c r="K23" s="67"/>
      <c r="L23" s="67"/>
      <c r="M23" s="67"/>
      <c r="N23" s="67"/>
      <c r="O23" s="67"/>
      <c r="P23" s="67"/>
      <c r="Q23" s="67"/>
      <c r="R23" s="67"/>
      <c r="S23" s="67"/>
    </row>
    <row r="24" spans="1:19" x14ac:dyDescent="0.25">
      <c r="A24" s="67"/>
      <c r="B24" s="67"/>
      <c r="C24" s="67"/>
      <c r="D24" s="67"/>
      <c r="E24" s="67"/>
      <c r="F24" s="67"/>
      <c r="G24" s="67"/>
      <c r="H24" s="67"/>
      <c r="I24" s="67"/>
      <c r="J24" s="67"/>
      <c r="K24" s="67"/>
      <c r="L24" s="67"/>
      <c r="M24" s="67"/>
      <c r="N24" s="67"/>
      <c r="O24" s="67"/>
      <c r="P24" s="67"/>
      <c r="Q24" s="67"/>
      <c r="R24" s="67"/>
      <c r="S24" s="67"/>
    </row>
    <row r="25" spans="1:19" x14ac:dyDescent="0.25">
      <c r="A25" s="67"/>
      <c r="B25" s="67"/>
      <c r="C25" s="67"/>
      <c r="D25" s="67"/>
      <c r="E25" s="67"/>
      <c r="F25" s="67"/>
      <c r="G25" s="67"/>
      <c r="H25" s="67"/>
      <c r="I25" s="67"/>
      <c r="J25" s="67"/>
      <c r="K25" s="67"/>
      <c r="L25" s="67"/>
      <c r="M25" s="67"/>
      <c r="N25" s="67"/>
      <c r="O25" s="67"/>
      <c r="P25" s="67"/>
      <c r="Q25" s="67"/>
      <c r="R25" s="67"/>
      <c r="S25" s="67"/>
    </row>
    <row r="26" spans="1:19" x14ac:dyDescent="0.25">
      <c r="A26" s="67"/>
      <c r="B26" s="67"/>
      <c r="C26" s="67"/>
      <c r="D26" s="67"/>
      <c r="E26" s="67"/>
      <c r="F26" s="67"/>
      <c r="G26" s="67"/>
      <c r="H26" s="67"/>
      <c r="I26" s="67"/>
      <c r="J26" s="67"/>
      <c r="K26" s="67"/>
      <c r="L26" s="67"/>
      <c r="M26" s="67"/>
      <c r="N26" s="67"/>
      <c r="O26" s="67"/>
      <c r="P26" s="67"/>
      <c r="Q26" s="67"/>
      <c r="R26" s="67"/>
      <c r="S26" s="67"/>
    </row>
    <row r="27" spans="1:19" x14ac:dyDescent="0.25">
      <c r="A27" s="67"/>
      <c r="B27" s="67"/>
      <c r="C27" s="67"/>
      <c r="D27" s="67"/>
      <c r="E27" s="67"/>
      <c r="F27" s="67"/>
      <c r="G27" s="67"/>
      <c r="H27" s="67"/>
      <c r="I27" s="67"/>
      <c r="J27" s="67"/>
      <c r="K27" s="67"/>
      <c r="L27" s="67"/>
      <c r="M27" s="67"/>
      <c r="N27" s="67"/>
      <c r="O27" s="67"/>
      <c r="P27" s="67"/>
      <c r="Q27" s="67"/>
      <c r="R27" s="67"/>
      <c r="S27" s="67"/>
    </row>
    <row r="28" spans="1:19" x14ac:dyDescent="0.25">
      <c r="A28" s="67"/>
      <c r="B28" s="67"/>
      <c r="C28" s="67"/>
      <c r="D28" s="67"/>
      <c r="E28" s="67"/>
      <c r="F28" s="67"/>
      <c r="G28" s="67"/>
      <c r="H28" s="67"/>
      <c r="I28" s="67"/>
      <c r="J28" s="67"/>
      <c r="K28" s="67"/>
      <c r="L28" s="67"/>
      <c r="M28" s="67"/>
      <c r="N28" s="67"/>
      <c r="O28" s="67"/>
      <c r="P28" s="67"/>
      <c r="Q28" s="67"/>
      <c r="R28" s="67"/>
      <c r="S28" s="67"/>
    </row>
    <row r="29" spans="1:19" x14ac:dyDescent="0.25">
      <c r="A29" s="67"/>
      <c r="B29" s="67"/>
      <c r="C29" s="67"/>
      <c r="D29" s="67"/>
      <c r="E29" s="67"/>
      <c r="F29" s="67"/>
      <c r="G29" s="67"/>
      <c r="H29" s="67"/>
      <c r="I29" s="67"/>
      <c r="J29" s="67"/>
      <c r="K29" s="67"/>
      <c r="L29" s="67"/>
      <c r="M29" s="67"/>
      <c r="N29" s="67"/>
      <c r="O29" s="67"/>
      <c r="P29" s="67"/>
      <c r="Q29" s="67"/>
      <c r="R29" s="67"/>
      <c r="S29" s="67"/>
    </row>
  </sheetData>
  <mergeCells count="14">
    <mergeCell ref="H2:J4"/>
    <mergeCell ref="C6:U7"/>
    <mergeCell ref="A9:B9"/>
    <mergeCell ref="A8:B8"/>
    <mergeCell ref="A7:B7"/>
    <mergeCell ref="A6:B6"/>
    <mergeCell ref="D12:G12"/>
    <mergeCell ref="A22:S29"/>
    <mergeCell ref="A5:B5"/>
    <mergeCell ref="A10:B10"/>
    <mergeCell ref="A11:B11"/>
    <mergeCell ref="D10:N11"/>
    <mergeCell ref="H12:Q12"/>
    <mergeCell ref="A12:B13"/>
  </mergeCells>
  <dataValidations count="1">
    <dataValidation type="list" allowBlank="1" showInputMessage="1" showErrorMessage="1" sqref="A5:B5" xr:uid="{9B18C98F-BAAE-4B67-9FBC-56A5033441F6}">
      <formula1>"Oblicz YTM w oparciu o aktualne oprocentowanie,Wkleiłem tabelę z Obligacje.pl – pokaż YTM obliczone na marżach/stałym oprocentowaniu"</formula1>
    </dataValidation>
  </dataValidations>
  <hyperlinks>
    <hyperlink ref="A7" r:id="rId1" display="1. Pobierz dane z tego linku: wybierz „Pobierz pełną liste (XLSX)” po czym zrób to samo dla korporacyjnych" xr:uid="{702E36F3-5741-448B-97D6-EFEEEE606D61}"/>
    <hyperlink ref="H12:P12" r:id="rId2" display="https://antonilaszewski.blogspot.com/2025/08/catALL-analiza-obligacji-korporacyjnych-program.html" xr:uid="{7901D3BC-2EB0-4532-958A-D99660F2DB48}"/>
    <hyperlink ref="D12:G12" r:id="rId3" display="https://antonilaszewski.blogspot.com/" xr:uid="{D989C593-ED6D-4480-A7F2-2F88A714A3C8}"/>
    <hyperlink ref="H12:Q12" r:id="rId4" display="https://laszewski.eu/blog/catall-program-do-analizy-obligacji-catalyst" xr:uid="{2821881C-C3E8-4CED-BCA4-A734BFF2950B}"/>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0114A-42C4-42C8-A840-CFCF28C4C6C7}">
  <dimension ref="A1:F40"/>
  <sheetViews>
    <sheetView workbookViewId="0">
      <selection activeCell="B13" sqref="B13"/>
    </sheetView>
  </sheetViews>
  <sheetFormatPr defaultRowHeight="15" x14ac:dyDescent="0.25"/>
  <cols>
    <col min="1" max="1" width="17.42578125" customWidth="1"/>
    <col min="2" max="2" width="15.7109375" customWidth="1"/>
    <col min="4" max="4" width="39.42578125" customWidth="1"/>
  </cols>
  <sheetData>
    <row r="1" spans="1:6" x14ac:dyDescent="0.25">
      <c r="A1" t="s">
        <v>0</v>
      </c>
      <c r="B1" t="s">
        <v>114</v>
      </c>
      <c r="C1" s="1" t="s">
        <v>1</v>
      </c>
      <c r="D1" t="s">
        <v>2</v>
      </c>
      <c r="F1" t="s">
        <v>160</v>
      </c>
    </row>
    <row r="2" spans="1:6" x14ac:dyDescent="0.25">
      <c r="A2" t="s">
        <v>70</v>
      </c>
      <c r="B2" t="s">
        <v>70</v>
      </c>
      <c r="C2" s="1"/>
      <c r="D2" s="2"/>
      <c r="F2" t="s">
        <v>170</v>
      </c>
    </row>
    <row r="3" spans="1:6" x14ac:dyDescent="0.25">
      <c r="A3" t="s">
        <v>3</v>
      </c>
      <c r="B3" t="s">
        <v>4</v>
      </c>
      <c r="C3" s="1"/>
      <c r="D3" s="2"/>
      <c r="F3" t="s">
        <v>162</v>
      </c>
    </row>
    <row r="4" spans="1:6" x14ac:dyDescent="0.25">
      <c r="A4" t="s">
        <v>5</v>
      </c>
      <c r="B4" t="s">
        <v>6</v>
      </c>
      <c r="C4" s="1"/>
      <c r="D4" s="2"/>
      <c r="F4" t="s">
        <v>177</v>
      </c>
    </row>
    <row r="5" spans="1:6" x14ac:dyDescent="0.25">
      <c r="A5" t="s">
        <v>7</v>
      </c>
      <c r="B5" t="s">
        <v>8</v>
      </c>
      <c r="C5" s="1"/>
      <c r="D5" s="2"/>
    </row>
    <row r="6" spans="1:6" x14ac:dyDescent="0.25">
      <c r="A6" t="s">
        <v>9</v>
      </c>
      <c r="B6" t="s">
        <v>10</v>
      </c>
      <c r="C6" s="46"/>
      <c r="D6" s="2"/>
    </row>
    <row r="7" spans="1:6" x14ac:dyDescent="0.25">
      <c r="A7" t="s">
        <v>11</v>
      </c>
      <c r="B7" t="s">
        <v>11</v>
      </c>
      <c r="C7" s="1"/>
      <c r="D7" s="2"/>
    </row>
    <row r="8" spans="1:6" x14ac:dyDescent="0.25">
      <c r="A8" t="s">
        <v>12</v>
      </c>
      <c r="B8" t="s">
        <v>13</v>
      </c>
      <c r="C8" s="1"/>
      <c r="D8" s="2"/>
    </row>
    <row r="9" spans="1:6" x14ac:dyDescent="0.25">
      <c r="A9" t="s">
        <v>14</v>
      </c>
      <c r="B9" t="s">
        <v>15</v>
      </c>
      <c r="C9" s="1"/>
      <c r="D9" s="2"/>
    </row>
    <row r="10" spans="1:6" x14ac:dyDescent="0.25">
      <c r="A10" t="s">
        <v>16</v>
      </c>
      <c r="B10" t="s">
        <v>17</v>
      </c>
      <c r="C10" s="1"/>
      <c r="D10" s="2"/>
    </row>
    <row r="11" spans="1:6" x14ac:dyDescent="0.25">
      <c r="A11" t="s">
        <v>18</v>
      </c>
      <c r="B11" t="s">
        <v>19</v>
      </c>
      <c r="C11" s="1"/>
      <c r="D11" s="2"/>
    </row>
    <row r="12" spans="1:6" x14ac:dyDescent="0.25">
      <c r="A12" s="1" t="s">
        <v>20</v>
      </c>
      <c r="B12" t="s">
        <v>21</v>
      </c>
      <c r="C12" s="1"/>
      <c r="D12" s="2"/>
    </row>
    <row r="13" spans="1:6" x14ac:dyDescent="0.25">
      <c r="A13" t="s">
        <v>22</v>
      </c>
      <c r="B13" t="s">
        <v>23</v>
      </c>
      <c r="C13" s="1"/>
      <c r="D13" s="2"/>
    </row>
    <row r="14" spans="1:6" x14ac:dyDescent="0.25">
      <c r="A14" t="s">
        <v>24</v>
      </c>
      <c r="B14" t="s">
        <v>25</v>
      </c>
      <c r="C14" s="1"/>
      <c r="D14" s="2"/>
    </row>
    <row r="15" spans="1:6" x14ac:dyDescent="0.25">
      <c r="A15" t="s">
        <v>26</v>
      </c>
      <c r="B15" t="s">
        <v>27</v>
      </c>
      <c r="C15" s="1"/>
      <c r="D15" s="2"/>
    </row>
    <row r="16" spans="1:6" x14ac:dyDescent="0.25">
      <c r="A16" t="s">
        <v>28</v>
      </c>
      <c r="B16" t="s">
        <v>29</v>
      </c>
      <c r="C16" s="1"/>
      <c r="D16" s="2"/>
    </row>
    <row r="17" spans="1:4" x14ac:dyDescent="0.25">
      <c r="A17" t="s">
        <v>30</v>
      </c>
      <c r="B17" t="s">
        <v>31</v>
      </c>
      <c r="C17" s="1"/>
      <c r="D17" s="2"/>
    </row>
    <row r="18" spans="1:4" x14ac:dyDescent="0.25">
      <c r="A18" t="s">
        <v>32</v>
      </c>
      <c r="B18" t="s">
        <v>33</v>
      </c>
      <c r="C18" s="1"/>
      <c r="D18" s="2"/>
    </row>
    <row r="19" spans="1:4" x14ac:dyDescent="0.25">
      <c r="A19" t="s">
        <v>34</v>
      </c>
      <c r="B19" t="s">
        <v>35</v>
      </c>
      <c r="C19" s="1"/>
      <c r="D19" s="2"/>
    </row>
    <row r="20" spans="1:4" x14ac:dyDescent="0.25">
      <c r="A20" t="s">
        <v>36</v>
      </c>
      <c r="B20" t="s">
        <v>37</v>
      </c>
      <c r="C20" s="1"/>
      <c r="D20" s="2"/>
    </row>
    <row r="21" spans="1:4" x14ac:dyDescent="0.25">
      <c r="A21" t="s">
        <v>38</v>
      </c>
      <c r="B21" t="s">
        <v>39</v>
      </c>
      <c r="C21" s="1"/>
      <c r="D21" s="2"/>
    </row>
    <row r="22" spans="1:4" x14ac:dyDescent="0.25">
      <c r="A22" t="s">
        <v>180</v>
      </c>
      <c r="B22" t="s">
        <v>185</v>
      </c>
      <c r="C22" s="1"/>
      <c r="D22" s="2"/>
    </row>
    <row r="23" spans="1:4" x14ac:dyDescent="0.25">
      <c r="A23" t="s">
        <v>40</v>
      </c>
      <c r="B23" t="s">
        <v>186</v>
      </c>
      <c r="C23" s="1"/>
      <c r="D23" s="2"/>
    </row>
    <row r="24" spans="1:4" x14ac:dyDescent="0.25">
      <c r="A24" t="s">
        <v>71</v>
      </c>
      <c r="B24" t="s">
        <v>72</v>
      </c>
      <c r="C24" s="1"/>
      <c r="D24" s="2"/>
    </row>
    <row r="25" spans="1:4" x14ac:dyDescent="0.25">
      <c r="A25" t="s">
        <v>41</v>
      </c>
      <c r="B25" t="s">
        <v>42</v>
      </c>
      <c r="C25" s="1"/>
      <c r="D25" s="2"/>
    </row>
    <row r="26" spans="1:4" x14ac:dyDescent="0.25">
      <c r="A26" t="s">
        <v>43</v>
      </c>
      <c r="B26" t="s">
        <v>44</v>
      </c>
      <c r="C26" s="1"/>
      <c r="D26" s="2"/>
    </row>
    <row r="27" spans="1:4" x14ac:dyDescent="0.25">
      <c r="A27" t="s">
        <v>45</v>
      </c>
      <c r="B27" t="s">
        <v>46</v>
      </c>
      <c r="C27" s="1"/>
      <c r="D27" s="2"/>
    </row>
    <row r="28" spans="1:4" x14ac:dyDescent="0.25">
      <c r="A28" t="s">
        <v>47</v>
      </c>
      <c r="B28" t="s">
        <v>48</v>
      </c>
      <c r="C28" s="1"/>
      <c r="D28" s="2"/>
    </row>
    <row r="29" spans="1:4" x14ac:dyDescent="0.25">
      <c r="A29" t="s">
        <v>179</v>
      </c>
      <c r="B29" t="s">
        <v>187</v>
      </c>
      <c r="C29" s="1"/>
      <c r="D29" s="2"/>
    </row>
    <row r="30" spans="1:4" x14ac:dyDescent="0.25">
      <c r="A30" t="s">
        <v>49</v>
      </c>
      <c r="B30" t="s">
        <v>50</v>
      </c>
      <c r="C30" s="1"/>
      <c r="D30" s="2"/>
    </row>
    <row r="31" spans="1:4" x14ac:dyDescent="0.25">
      <c r="A31" t="s">
        <v>51</v>
      </c>
      <c r="B31" t="s">
        <v>52</v>
      </c>
      <c r="C31" s="46"/>
      <c r="D31" s="2"/>
    </row>
    <row r="32" spans="1:4" x14ac:dyDescent="0.25">
      <c r="A32" t="s">
        <v>53</v>
      </c>
      <c r="B32" t="s">
        <v>54</v>
      </c>
      <c r="C32" s="1"/>
      <c r="D32" s="2"/>
    </row>
    <row r="33" spans="1:4" x14ac:dyDescent="0.25">
      <c r="A33" t="s">
        <v>55</v>
      </c>
      <c r="B33" t="s">
        <v>56</v>
      </c>
      <c r="C33" s="1"/>
      <c r="D33" s="2"/>
    </row>
    <row r="34" spans="1:4" x14ac:dyDescent="0.25">
      <c r="A34" t="s">
        <v>57</v>
      </c>
      <c r="B34" t="s">
        <v>57</v>
      </c>
      <c r="C34" s="1"/>
      <c r="D34" s="2"/>
    </row>
    <row r="35" spans="1:4" x14ac:dyDescent="0.25">
      <c r="A35" t="s">
        <v>58</v>
      </c>
      <c r="B35" t="s">
        <v>59</v>
      </c>
      <c r="C35" s="1"/>
      <c r="D35" s="2"/>
    </row>
    <row r="36" spans="1:4" x14ac:dyDescent="0.25">
      <c r="A36" t="s">
        <v>60</v>
      </c>
      <c r="B36" t="s">
        <v>61</v>
      </c>
      <c r="C36" s="1"/>
      <c r="D36" s="2"/>
    </row>
    <row r="37" spans="1:4" x14ac:dyDescent="0.25">
      <c r="A37" t="s">
        <v>62</v>
      </c>
      <c r="B37" t="s">
        <v>63</v>
      </c>
      <c r="C37" s="1"/>
      <c r="D37" s="2"/>
    </row>
    <row r="38" spans="1:4" x14ac:dyDescent="0.25">
      <c r="A38" t="s">
        <v>64</v>
      </c>
      <c r="B38" t="s">
        <v>65</v>
      </c>
      <c r="C38" s="1"/>
      <c r="D38" s="2"/>
    </row>
    <row r="39" spans="1:4" x14ac:dyDescent="0.25">
      <c r="A39" t="s">
        <v>66</v>
      </c>
      <c r="B39" t="s">
        <v>67</v>
      </c>
      <c r="C39" s="1"/>
      <c r="D39" s="2"/>
    </row>
    <row r="40" spans="1:4" x14ac:dyDescent="0.25">
      <c r="A40" t="s">
        <v>68</v>
      </c>
      <c r="B40" t="s">
        <v>69</v>
      </c>
      <c r="C40" s="65"/>
      <c r="D40" s="2"/>
    </row>
  </sheetData>
  <conditionalFormatting sqref="A1:A40">
    <cfRule type="duplicateValues" dxfId="11" priority="24"/>
  </conditionalFormatting>
  <conditionalFormatting sqref="A1:A1048576">
    <cfRule type="duplicateValues" dxfId="10" priority="2"/>
  </conditionalFormatting>
  <conditionalFormatting sqref="B1:B40">
    <cfRule type="duplicateValues" dxfId="9" priority="29"/>
    <cfRule type="duplicateValues" dxfId="8" priority="30"/>
  </conditionalFormatting>
  <conditionalFormatting sqref="B1:B1048576">
    <cfRule type="duplicateValues" dxfId="7" priority="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F22B9-2278-4285-BB11-0638EBE76FA2}">
  <dimension ref="A1:E2"/>
  <sheetViews>
    <sheetView workbookViewId="0">
      <selection activeCell="E20" sqref="E20"/>
    </sheetView>
  </sheetViews>
  <sheetFormatPr defaultRowHeight="15" x14ac:dyDescent="0.25"/>
  <cols>
    <col min="1" max="1" width="13.7109375" customWidth="1"/>
    <col min="2" max="2" width="33.140625" style="2" customWidth="1"/>
    <col min="3" max="3" width="15.7109375" customWidth="1"/>
  </cols>
  <sheetData>
    <row r="1" spans="1:5" x14ac:dyDescent="0.25">
      <c r="A1" s="3" t="s">
        <v>73</v>
      </c>
      <c r="B1" s="4" t="s">
        <v>74</v>
      </c>
      <c r="C1" t="s">
        <v>75</v>
      </c>
      <c r="E1" t="s">
        <v>176</v>
      </c>
    </row>
    <row r="2" spans="1:5" ht="48" customHeight="1" x14ac:dyDescent="0.25">
      <c r="A2" t="s">
        <v>76</v>
      </c>
      <c r="B2" s="2" t="s">
        <v>149</v>
      </c>
      <c r="E2" s="60" t="s">
        <v>177</v>
      </c>
    </row>
  </sheetData>
  <conditionalFormatting sqref="A1">
    <cfRule type="duplicateValues" dxfId="6" priority="2"/>
  </conditionalFormatting>
  <conditionalFormatting sqref="A1:A1048576">
    <cfRule type="duplicateValues" dxfId="5" priority="1"/>
  </conditionalFormatting>
  <pageMargins left="0.7" right="0.7" top="0.75" bottom="0.75" header="0.3" footer="0.3"/>
  <pageSetup paperSize="9" orientation="portrait" horizontalDpi="0" verticalDpi="0"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2C38C-EBD5-4E7D-9DCD-8F26F625F826}">
  <dimension ref="A1:M885"/>
  <sheetViews>
    <sheetView workbookViewId="0">
      <selection activeCell="H23" sqref="H23"/>
    </sheetView>
  </sheetViews>
  <sheetFormatPr defaultRowHeight="15" x14ac:dyDescent="0.25"/>
  <cols>
    <col min="5" max="5" width="10.140625" style="29" customWidth="1"/>
    <col min="6" max="6" width="9.28515625" customWidth="1"/>
    <col min="7" max="7" width="16.85546875" customWidth="1"/>
    <col min="8" max="8" width="56.5703125" customWidth="1"/>
    <col min="10" max="10" width="17" customWidth="1"/>
  </cols>
  <sheetData>
    <row r="1" spans="1:13" x14ac:dyDescent="0.25">
      <c r="A1" t="s">
        <v>139</v>
      </c>
      <c r="B1" t="s">
        <v>77</v>
      </c>
      <c r="C1" s="6">
        <v>46787</v>
      </c>
      <c r="D1" t="s">
        <v>140</v>
      </c>
      <c r="E1" s="29">
        <v>4.8</v>
      </c>
      <c r="F1" t="s">
        <v>155</v>
      </c>
      <c r="H1" t="s">
        <v>171</v>
      </c>
    </row>
    <row r="2" spans="1:13" x14ac:dyDescent="0.25">
      <c r="H2" s="25" t="s">
        <v>138</v>
      </c>
    </row>
    <row r="3" spans="1:13" x14ac:dyDescent="0.25">
      <c r="C3" s="6"/>
      <c r="H3" t="s">
        <v>172</v>
      </c>
    </row>
    <row r="4" spans="1:13" x14ac:dyDescent="0.25">
      <c r="C4" s="6"/>
      <c r="H4" t="s">
        <v>177</v>
      </c>
    </row>
    <row r="5" spans="1:13" x14ac:dyDescent="0.25">
      <c r="C5" s="6"/>
    </row>
    <row r="6" spans="1:13" x14ac:dyDescent="0.25">
      <c r="C6" s="6"/>
    </row>
    <row r="7" spans="1:13" x14ac:dyDescent="0.25">
      <c r="C7" s="6"/>
    </row>
    <row r="8" spans="1:13" x14ac:dyDescent="0.25">
      <c r="C8" s="6"/>
    </row>
    <row r="9" spans="1:13" x14ac:dyDescent="0.25">
      <c r="C9" s="6"/>
      <c r="F9" s="28"/>
      <c r="G9" s="6"/>
      <c r="I9" s="26"/>
    </row>
    <row r="10" spans="1:13" x14ac:dyDescent="0.25">
      <c r="C10" s="6"/>
      <c r="G10" s="6"/>
      <c r="I10" s="26"/>
    </row>
    <row r="11" spans="1:13" x14ac:dyDescent="0.25">
      <c r="C11" s="6"/>
      <c r="G11" s="6"/>
      <c r="I11" s="26"/>
    </row>
    <row r="12" spans="1:13" x14ac:dyDescent="0.25">
      <c r="C12" s="6"/>
      <c r="G12" s="6"/>
      <c r="I12" s="26"/>
    </row>
    <row r="13" spans="1:13" x14ac:dyDescent="0.25">
      <c r="C13" s="6"/>
      <c r="F13" s="28"/>
      <c r="G13" s="6"/>
      <c r="K13" s="6"/>
      <c r="M13" s="29"/>
    </row>
    <row r="14" spans="1:13" x14ac:dyDescent="0.25">
      <c r="C14" s="6"/>
      <c r="F14" s="28"/>
      <c r="G14" s="6"/>
      <c r="I14" s="27"/>
    </row>
    <row r="15" spans="1:13" x14ac:dyDescent="0.25">
      <c r="C15" s="6"/>
      <c r="G15" s="6"/>
      <c r="I15" s="27"/>
    </row>
    <row r="16" spans="1:13" x14ac:dyDescent="0.25">
      <c r="C16" s="6"/>
      <c r="G16" s="6"/>
      <c r="I16" s="26"/>
    </row>
    <row r="17" spans="3:10" x14ac:dyDescent="0.25">
      <c r="C17" s="6"/>
      <c r="G17" s="6"/>
      <c r="I17" s="27"/>
      <c r="J17" s="28"/>
    </row>
    <row r="18" spans="3:10" x14ac:dyDescent="0.25">
      <c r="C18" s="6"/>
      <c r="G18" s="6"/>
      <c r="I18" s="27"/>
    </row>
    <row r="19" spans="3:10" x14ac:dyDescent="0.25">
      <c r="C19" s="6"/>
      <c r="G19" s="6"/>
    </row>
    <row r="20" spans="3:10" x14ac:dyDescent="0.25">
      <c r="C20" s="6"/>
      <c r="G20" s="6"/>
    </row>
    <row r="21" spans="3:10" x14ac:dyDescent="0.25">
      <c r="C21" s="6"/>
      <c r="G21" s="6"/>
      <c r="I21" s="26"/>
    </row>
    <row r="22" spans="3:10" x14ac:dyDescent="0.25">
      <c r="C22" s="6"/>
      <c r="G22" s="6"/>
      <c r="J22" s="28"/>
    </row>
    <row r="23" spans="3:10" x14ac:dyDescent="0.25">
      <c r="C23" s="6"/>
      <c r="F23" s="28"/>
      <c r="G23" s="6"/>
      <c r="I23" s="26"/>
    </row>
    <row r="24" spans="3:10" x14ac:dyDescent="0.25">
      <c r="C24" s="6"/>
      <c r="G24" s="6"/>
      <c r="I24" s="26"/>
    </row>
    <row r="25" spans="3:10" x14ac:dyDescent="0.25">
      <c r="C25" s="6"/>
      <c r="G25" s="6"/>
      <c r="I25" s="26"/>
    </row>
    <row r="26" spans="3:10" x14ac:dyDescent="0.25">
      <c r="C26" s="6"/>
      <c r="G26" s="6"/>
      <c r="I26" s="26"/>
    </row>
    <row r="27" spans="3:10" x14ac:dyDescent="0.25">
      <c r="C27" s="6"/>
      <c r="F27" s="28"/>
      <c r="G27" s="6"/>
      <c r="I27" s="26"/>
    </row>
    <row r="28" spans="3:10" x14ac:dyDescent="0.25">
      <c r="C28" s="6"/>
      <c r="G28" s="6"/>
      <c r="I28" s="27"/>
    </row>
    <row r="29" spans="3:10" x14ac:dyDescent="0.25">
      <c r="C29" s="6"/>
      <c r="F29" s="28"/>
      <c r="G29" s="6"/>
      <c r="I29" s="26"/>
    </row>
    <row r="30" spans="3:10" x14ac:dyDescent="0.25">
      <c r="C30" s="6"/>
      <c r="G30" s="6"/>
      <c r="I30" s="27"/>
    </row>
    <row r="31" spans="3:10" x14ac:dyDescent="0.25">
      <c r="C31" s="6"/>
      <c r="G31" s="6"/>
      <c r="I31" s="26"/>
      <c r="J31" s="28"/>
    </row>
    <row r="32" spans="3:10" x14ac:dyDescent="0.25">
      <c r="C32" s="6"/>
      <c r="G32" s="6"/>
      <c r="I32" s="27"/>
    </row>
    <row r="33" spans="3:10" x14ac:dyDescent="0.25">
      <c r="C33" s="6"/>
      <c r="F33" s="28"/>
      <c r="G33" s="6"/>
      <c r="I33" s="26"/>
    </row>
    <row r="34" spans="3:10" x14ac:dyDescent="0.25">
      <c r="C34" s="6"/>
      <c r="G34" s="6"/>
      <c r="I34" s="26"/>
    </row>
    <row r="35" spans="3:10" x14ac:dyDescent="0.25">
      <c r="C35" s="6"/>
      <c r="G35" s="6"/>
      <c r="J35" s="28"/>
    </row>
    <row r="36" spans="3:10" x14ac:dyDescent="0.25">
      <c r="C36" s="6"/>
      <c r="G36" s="6"/>
    </row>
    <row r="37" spans="3:10" x14ac:dyDescent="0.25">
      <c r="C37" s="6"/>
      <c r="G37" s="6"/>
    </row>
    <row r="38" spans="3:10" x14ac:dyDescent="0.25">
      <c r="C38" s="6"/>
      <c r="F38" s="28"/>
      <c r="G38" s="6"/>
      <c r="I38" s="27"/>
    </row>
    <row r="39" spans="3:10" x14ac:dyDescent="0.25">
      <c r="C39" s="6"/>
      <c r="G39" s="6"/>
    </row>
    <row r="40" spans="3:10" x14ac:dyDescent="0.25">
      <c r="C40" s="6"/>
      <c r="G40" s="6"/>
      <c r="I40" s="27"/>
    </row>
    <row r="41" spans="3:10" x14ac:dyDescent="0.25">
      <c r="C41" s="6"/>
      <c r="G41" s="6"/>
    </row>
    <row r="42" spans="3:10" x14ac:dyDescent="0.25">
      <c r="C42" s="6"/>
      <c r="G42" s="6"/>
      <c r="I42" s="27"/>
    </row>
    <row r="43" spans="3:10" x14ac:dyDescent="0.25">
      <c r="C43" s="6"/>
      <c r="G43" s="6"/>
    </row>
    <row r="44" spans="3:10" x14ac:dyDescent="0.25">
      <c r="C44" s="6"/>
      <c r="F44" s="28"/>
      <c r="G44" s="6"/>
      <c r="I44" s="26"/>
    </row>
    <row r="45" spans="3:10" x14ac:dyDescent="0.25">
      <c r="C45" s="6"/>
      <c r="G45" s="6"/>
      <c r="I45" s="27"/>
    </row>
    <row r="46" spans="3:10" x14ac:dyDescent="0.25">
      <c r="C46" s="6"/>
      <c r="G46" s="6"/>
      <c r="J46" s="28"/>
    </row>
    <row r="47" spans="3:10" x14ac:dyDescent="0.25">
      <c r="C47" s="6"/>
      <c r="G47" s="6"/>
      <c r="I47" s="27"/>
    </row>
    <row r="48" spans="3:10" x14ac:dyDescent="0.25">
      <c r="C48" s="6"/>
      <c r="G48" s="6"/>
    </row>
    <row r="49" spans="3:10" x14ac:dyDescent="0.25">
      <c r="C49" s="6"/>
      <c r="G49" s="6"/>
      <c r="I49" s="26"/>
    </row>
    <row r="50" spans="3:10" x14ac:dyDescent="0.25">
      <c r="C50" s="6"/>
      <c r="G50" s="6"/>
      <c r="I50" s="26"/>
    </row>
    <row r="51" spans="3:10" x14ac:dyDescent="0.25">
      <c r="C51" s="6"/>
      <c r="G51" s="6"/>
      <c r="I51" s="27"/>
    </row>
    <row r="52" spans="3:10" x14ac:dyDescent="0.25">
      <c r="C52" s="6"/>
      <c r="F52" s="28"/>
      <c r="G52" s="6"/>
      <c r="I52" s="27"/>
    </row>
    <row r="53" spans="3:10" x14ac:dyDescent="0.25">
      <c r="C53" s="6"/>
      <c r="F53" s="28"/>
      <c r="G53" s="6"/>
      <c r="I53" s="27"/>
    </row>
    <row r="54" spans="3:10" x14ac:dyDescent="0.25">
      <c r="C54" s="6"/>
      <c r="G54" s="6"/>
      <c r="I54" s="26"/>
    </row>
    <row r="55" spans="3:10" x14ac:dyDescent="0.25">
      <c r="C55" s="6"/>
      <c r="G55" s="6"/>
      <c r="I55" s="26"/>
    </row>
    <row r="56" spans="3:10" x14ac:dyDescent="0.25">
      <c r="C56" s="6"/>
      <c r="G56" s="6"/>
      <c r="I56" s="26"/>
    </row>
    <row r="57" spans="3:10" x14ac:dyDescent="0.25">
      <c r="C57" s="6"/>
      <c r="G57" s="6"/>
      <c r="I57" s="26"/>
    </row>
    <row r="58" spans="3:10" x14ac:dyDescent="0.25">
      <c r="C58" s="6"/>
      <c r="G58" s="6"/>
      <c r="I58" s="26"/>
    </row>
    <row r="59" spans="3:10" x14ac:dyDescent="0.25">
      <c r="C59" s="6"/>
      <c r="F59" s="28"/>
      <c r="G59" s="6"/>
    </row>
    <row r="60" spans="3:10" x14ac:dyDescent="0.25">
      <c r="C60" s="6"/>
      <c r="G60" s="6"/>
      <c r="J60" s="28"/>
    </row>
    <row r="61" spans="3:10" x14ac:dyDescent="0.25">
      <c r="C61" s="6"/>
      <c r="F61" s="28"/>
      <c r="G61" s="6"/>
      <c r="I61" s="27"/>
    </row>
    <row r="62" spans="3:10" x14ac:dyDescent="0.25">
      <c r="C62" s="6"/>
      <c r="G62" s="6"/>
      <c r="I62" s="27"/>
    </row>
    <row r="63" spans="3:10" x14ac:dyDescent="0.25">
      <c r="C63" s="6"/>
      <c r="F63" s="28"/>
      <c r="G63" s="6"/>
      <c r="I63" s="27"/>
    </row>
    <row r="64" spans="3:10" x14ac:dyDescent="0.25">
      <c r="C64" s="6"/>
      <c r="F64" s="28"/>
      <c r="G64" s="6"/>
      <c r="I64" s="27"/>
    </row>
    <row r="65" spans="3:10" x14ac:dyDescent="0.25">
      <c r="C65" s="6"/>
      <c r="G65" s="6"/>
    </row>
    <row r="66" spans="3:10" x14ac:dyDescent="0.25">
      <c r="C66" s="6"/>
      <c r="G66" s="6"/>
      <c r="I66" s="27"/>
    </row>
    <row r="67" spans="3:10" x14ac:dyDescent="0.25">
      <c r="C67" s="6"/>
      <c r="G67" s="6"/>
      <c r="I67" s="26"/>
    </row>
    <row r="68" spans="3:10" x14ac:dyDescent="0.25">
      <c r="C68" s="6"/>
      <c r="G68" s="6"/>
      <c r="I68" s="26"/>
    </row>
    <row r="69" spans="3:10" x14ac:dyDescent="0.25">
      <c r="C69" s="6"/>
      <c r="F69" s="28"/>
      <c r="G69" s="6"/>
      <c r="I69" s="26"/>
    </row>
    <row r="70" spans="3:10" x14ac:dyDescent="0.25">
      <c r="C70" s="6"/>
      <c r="F70" s="28"/>
      <c r="G70" s="6"/>
      <c r="I70" s="26"/>
    </row>
    <row r="71" spans="3:10" x14ac:dyDescent="0.25">
      <c r="C71" s="6"/>
      <c r="G71" s="6"/>
      <c r="J71" s="28"/>
    </row>
    <row r="72" spans="3:10" x14ac:dyDescent="0.25">
      <c r="C72" s="6"/>
      <c r="G72" s="6"/>
    </row>
    <row r="73" spans="3:10" x14ac:dyDescent="0.25">
      <c r="C73" s="6"/>
      <c r="G73" s="6"/>
      <c r="I73" s="27"/>
    </row>
    <row r="74" spans="3:10" x14ac:dyDescent="0.25">
      <c r="C74" s="6"/>
      <c r="G74" s="6"/>
      <c r="I74" s="26"/>
    </row>
    <row r="75" spans="3:10" x14ac:dyDescent="0.25">
      <c r="C75" s="6"/>
      <c r="G75" s="6"/>
      <c r="I75" s="26"/>
    </row>
    <row r="76" spans="3:10" x14ac:dyDescent="0.25">
      <c r="C76" s="6"/>
      <c r="G76" s="6"/>
      <c r="I76" s="26"/>
    </row>
    <row r="77" spans="3:10" x14ac:dyDescent="0.25">
      <c r="C77" s="6"/>
      <c r="G77" s="6"/>
      <c r="J77" s="28"/>
    </row>
    <row r="78" spans="3:10" x14ac:dyDescent="0.25">
      <c r="C78" s="6"/>
      <c r="G78" s="6"/>
    </row>
    <row r="79" spans="3:10" x14ac:dyDescent="0.25">
      <c r="C79" s="6"/>
      <c r="G79" s="6"/>
      <c r="I79" s="26"/>
    </row>
    <row r="80" spans="3:10" x14ac:dyDescent="0.25">
      <c r="C80" s="6"/>
      <c r="G80" s="6"/>
    </row>
    <row r="81" spans="3:9" x14ac:dyDescent="0.25">
      <c r="C81" s="6"/>
      <c r="G81" s="6"/>
      <c r="I81" s="26"/>
    </row>
    <row r="82" spans="3:9" x14ac:dyDescent="0.25">
      <c r="C82" s="6"/>
      <c r="G82" s="6"/>
    </row>
    <row r="83" spans="3:9" x14ac:dyDescent="0.25">
      <c r="C83" s="6"/>
      <c r="G83" s="6"/>
      <c r="I83" s="26"/>
    </row>
    <row r="84" spans="3:9" x14ac:dyDescent="0.25">
      <c r="C84" s="6"/>
      <c r="G84" s="6"/>
      <c r="I84" s="26"/>
    </row>
    <row r="85" spans="3:9" x14ac:dyDescent="0.25">
      <c r="C85" s="6"/>
      <c r="G85" s="6"/>
      <c r="I85" s="26"/>
    </row>
    <row r="86" spans="3:9" x14ac:dyDescent="0.25">
      <c r="C86" s="6"/>
      <c r="G86" s="6"/>
      <c r="I86" s="26"/>
    </row>
    <row r="87" spans="3:9" x14ac:dyDescent="0.25">
      <c r="C87" s="6"/>
      <c r="G87" s="6"/>
      <c r="I87" s="26"/>
    </row>
    <row r="88" spans="3:9" x14ac:dyDescent="0.25">
      <c r="C88" s="6"/>
      <c r="G88" s="6"/>
      <c r="I88" s="26"/>
    </row>
    <row r="89" spans="3:9" x14ac:dyDescent="0.25">
      <c r="C89" s="6"/>
      <c r="G89" s="6"/>
      <c r="I89" s="26"/>
    </row>
    <row r="90" spans="3:9" x14ac:dyDescent="0.25">
      <c r="C90" s="6"/>
      <c r="G90" s="6"/>
      <c r="I90" s="26"/>
    </row>
    <row r="91" spans="3:9" x14ac:dyDescent="0.25">
      <c r="C91" s="6"/>
      <c r="G91" s="6"/>
      <c r="I91" s="26"/>
    </row>
    <row r="92" spans="3:9" x14ac:dyDescent="0.25">
      <c r="C92" s="6"/>
      <c r="G92" s="6"/>
      <c r="I92" s="26"/>
    </row>
    <row r="93" spans="3:9" x14ac:dyDescent="0.25">
      <c r="C93" s="6"/>
      <c r="G93" s="6"/>
      <c r="I93" s="26"/>
    </row>
    <row r="94" spans="3:9" x14ac:dyDescent="0.25">
      <c r="C94" s="6"/>
      <c r="G94" s="6"/>
      <c r="I94" s="27"/>
    </row>
    <row r="95" spans="3:9" x14ac:dyDescent="0.25">
      <c r="C95" s="6"/>
      <c r="G95" s="6"/>
    </row>
    <row r="96" spans="3:9" x14ac:dyDescent="0.25">
      <c r="C96" s="6"/>
      <c r="G96" s="6"/>
    </row>
    <row r="97" spans="3:9" x14ac:dyDescent="0.25">
      <c r="C97" s="6"/>
      <c r="G97" s="6"/>
    </row>
    <row r="98" spans="3:9" x14ac:dyDescent="0.25">
      <c r="C98" s="6"/>
      <c r="G98" s="6"/>
    </row>
    <row r="99" spans="3:9" x14ac:dyDescent="0.25">
      <c r="C99" s="6"/>
      <c r="G99" s="6"/>
    </row>
    <row r="100" spans="3:9" x14ac:dyDescent="0.25">
      <c r="C100" s="6"/>
      <c r="G100" s="6"/>
    </row>
    <row r="101" spans="3:9" x14ac:dyDescent="0.25">
      <c r="C101" s="6"/>
      <c r="G101" s="6"/>
    </row>
    <row r="102" spans="3:9" x14ac:dyDescent="0.25">
      <c r="C102" s="6"/>
      <c r="G102" s="6"/>
    </row>
    <row r="103" spans="3:9" x14ac:dyDescent="0.25">
      <c r="C103" s="6"/>
      <c r="G103" s="6"/>
    </row>
    <row r="104" spans="3:9" x14ac:dyDescent="0.25">
      <c r="C104" s="6"/>
      <c r="G104" s="6"/>
    </row>
    <row r="105" spans="3:9" x14ac:dyDescent="0.25">
      <c r="C105" s="6"/>
      <c r="G105" s="6"/>
    </row>
    <row r="106" spans="3:9" x14ac:dyDescent="0.25">
      <c r="C106" s="6"/>
      <c r="G106" s="6"/>
    </row>
    <row r="107" spans="3:9" x14ac:dyDescent="0.25">
      <c r="C107" s="6"/>
      <c r="G107" s="6"/>
    </row>
    <row r="108" spans="3:9" x14ac:dyDescent="0.25">
      <c r="C108" s="6"/>
      <c r="G108" s="6"/>
    </row>
    <row r="109" spans="3:9" x14ac:dyDescent="0.25">
      <c r="C109" s="6"/>
      <c r="G109" s="6"/>
    </row>
    <row r="110" spans="3:9" x14ac:dyDescent="0.25">
      <c r="C110" s="6"/>
      <c r="G110" s="6"/>
    </row>
    <row r="111" spans="3:9" x14ac:dyDescent="0.25">
      <c r="C111" s="6"/>
      <c r="G111" s="6"/>
    </row>
    <row r="112" spans="3:9" x14ac:dyDescent="0.25">
      <c r="C112" s="6"/>
      <c r="G112" s="6"/>
      <c r="I112" s="26"/>
    </row>
    <row r="113" spans="3:9" x14ac:dyDescent="0.25">
      <c r="C113" s="6"/>
      <c r="G113" s="6"/>
      <c r="I113" s="26"/>
    </row>
    <row r="114" spans="3:9" x14ac:dyDescent="0.25">
      <c r="C114" s="6"/>
      <c r="G114" s="6"/>
      <c r="I114" s="26"/>
    </row>
    <row r="115" spans="3:9" x14ac:dyDescent="0.25">
      <c r="C115" s="6"/>
      <c r="G115" s="6"/>
      <c r="I115" s="27"/>
    </row>
    <row r="116" spans="3:9" x14ac:dyDescent="0.25">
      <c r="C116" s="6"/>
      <c r="G116" s="6"/>
      <c r="I116" s="26"/>
    </row>
    <row r="117" spans="3:9" x14ac:dyDescent="0.25">
      <c r="C117" s="6"/>
      <c r="G117" s="6"/>
    </row>
    <row r="118" spans="3:9" x14ac:dyDescent="0.25">
      <c r="C118" s="6"/>
      <c r="G118" s="6"/>
      <c r="I118" s="26"/>
    </row>
    <row r="119" spans="3:9" x14ac:dyDescent="0.25">
      <c r="C119" s="6"/>
      <c r="G119" s="6"/>
      <c r="I119" s="27"/>
    </row>
    <row r="120" spans="3:9" x14ac:dyDescent="0.25">
      <c r="C120" s="6"/>
      <c r="G120" s="6"/>
      <c r="I120" s="26"/>
    </row>
    <row r="121" spans="3:9" x14ac:dyDescent="0.25">
      <c r="C121" s="6"/>
      <c r="G121" s="6"/>
    </row>
    <row r="122" spans="3:9" x14ac:dyDescent="0.25">
      <c r="C122" s="6"/>
      <c r="G122" s="6"/>
      <c r="I122" s="26"/>
    </row>
    <row r="123" spans="3:9" x14ac:dyDescent="0.25">
      <c r="C123" s="6"/>
      <c r="G123" s="6"/>
      <c r="I123" s="26"/>
    </row>
    <row r="124" spans="3:9" x14ac:dyDescent="0.25">
      <c r="C124" s="6"/>
      <c r="G124" s="6"/>
      <c r="I124" s="26"/>
    </row>
    <row r="125" spans="3:9" x14ac:dyDescent="0.25">
      <c r="C125" s="6"/>
      <c r="G125" s="6"/>
      <c r="I125" s="26"/>
    </row>
    <row r="126" spans="3:9" x14ac:dyDescent="0.25">
      <c r="C126" s="6"/>
      <c r="F126" s="28"/>
      <c r="G126" s="6"/>
    </row>
    <row r="127" spans="3:9" x14ac:dyDescent="0.25">
      <c r="C127" s="6"/>
      <c r="F127" s="28"/>
      <c r="G127" s="6"/>
      <c r="I127" s="26"/>
    </row>
    <row r="128" spans="3:9" x14ac:dyDescent="0.25">
      <c r="C128" s="6"/>
      <c r="F128" s="28"/>
      <c r="G128" s="6"/>
    </row>
    <row r="129" spans="3:9" x14ac:dyDescent="0.25">
      <c r="C129" s="6"/>
      <c r="G129" s="6"/>
    </row>
    <row r="130" spans="3:9" x14ac:dyDescent="0.25">
      <c r="C130" s="6"/>
      <c r="G130" s="6"/>
    </row>
    <row r="131" spans="3:9" x14ac:dyDescent="0.25">
      <c r="C131" s="6"/>
      <c r="G131" s="6"/>
    </row>
    <row r="132" spans="3:9" x14ac:dyDescent="0.25">
      <c r="C132" s="6"/>
      <c r="G132" s="6"/>
      <c r="I132" s="27"/>
    </row>
    <row r="133" spans="3:9" x14ac:dyDescent="0.25">
      <c r="C133" s="6"/>
      <c r="G133" s="6"/>
      <c r="I133" s="26"/>
    </row>
    <row r="134" spans="3:9" x14ac:dyDescent="0.25">
      <c r="C134" s="6"/>
      <c r="G134" s="6"/>
      <c r="I134" s="27"/>
    </row>
    <row r="135" spans="3:9" x14ac:dyDescent="0.25">
      <c r="C135" s="6"/>
      <c r="G135" s="6"/>
      <c r="I135" s="26"/>
    </row>
    <row r="136" spans="3:9" x14ac:dyDescent="0.25">
      <c r="C136" s="6"/>
      <c r="G136" s="6"/>
      <c r="I136" s="26"/>
    </row>
    <row r="137" spans="3:9" x14ac:dyDescent="0.25">
      <c r="C137" s="6"/>
      <c r="F137" s="28"/>
      <c r="G137" s="6"/>
      <c r="I137" s="27"/>
    </row>
    <row r="138" spans="3:9" x14ac:dyDescent="0.25">
      <c r="C138" s="6"/>
      <c r="F138" s="28"/>
      <c r="G138" s="6"/>
      <c r="I138" s="26"/>
    </row>
    <row r="139" spans="3:9" x14ac:dyDescent="0.25">
      <c r="C139" s="6"/>
      <c r="F139" s="28"/>
      <c r="G139" s="6"/>
    </row>
    <row r="140" spans="3:9" x14ac:dyDescent="0.25">
      <c r="C140" s="6"/>
      <c r="G140" s="6"/>
    </row>
    <row r="141" spans="3:9" x14ac:dyDescent="0.25">
      <c r="C141" s="6"/>
      <c r="G141" s="6"/>
    </row>
    <row r="142" spans="3:9" x14ac:dyDescent="0.25">
      <c r="C142" s="6"/>
      <c r="G142" s="6"/>
    </row>
    <row r="143" spans="3:9" x14ac:dyDescent="0.25">
      <c r="C143" s="6"/>
      <c r="G143" s="6"/>
      <c r="I143" s="26"/>
    </row>
    <row r="144" spans="3:9" x14ac:dyDescent="0.25">
      <c r="C144" s="6"/>
      <c r="G144" s="6"/>
    </row>
    <row r="145" spans="3:10" x14ac:dyDescent="0.25">
      <c r="C145" s="6"/>
      <c r="G145" s="6"/>
      <c r="I145" s="26"/>
    </row>
    <row r="146" spans="3:10" x14ac:dyDescent="0.25">
      <c r="C146" s="6"/>
      <c r="G146" s="6"/>
      <c r="J146" s="28"/>
    </row>
    <row r="147" spans="3:10" x14ac:dyDescent="0.25">
      <c r="C147" s="6"/>
      <c r="G147" s="6"/>
      <c r="I147" s="26"/>
    </row>
    <row r="148" spans="3:10" x14ac:dyDescent="0.25">
      <c r="C148" s="6"/>
      <c r="G148" s="6"/>
    </row>
    <row r="149" spans="3:10" x14ac:dyDescent="0.25">
      <c r="C149" s="6"/>
      <c r="F149" s="28"/>
      <c r="G149" s="6"/>
      <c r="I149" s="26"/>
    </row>
    <row r="150" spans="3:10" x14ac:dyDescent="0.25">
      <c r="C150" s="6"/>
      <c r="F150" s="28"/>
      <c r="G150" s="6"/>
      <c r="I150" s="26"/>
    </row>
    <row r="151" spans="3:10" x14ac:dyDescent="0.25">
      <c r="C151" s="6"/>
      <c r="F151" s="28"/>
      <c r="G151" s="6"/>
      <c r="I151" s="26"/>
    </row>
    <row r="152" spans="3:10" x14ac:dyDescent="0.25">
      <c r="C152" s="6"/>
      <c r="F152" s="28"/>
      <c r="G152" s="6"/>
      <c r="I152" s="26"/>
    </row>
    <row r="153" spans="3:10" x14ac:dyDescent="0.25">
      <c r="C153" s="6"/>
      <c r="F153" s="28"/>
      <c r="G153" s="6"/>
      <c r="I153" s="27"/>
    </row>
    <row r="154" spans="3:10" x14ac:dyDescent="0.25">
      <c r="C154" s="6"/>
      <c r="F154" s="28"/>
      <c r="G154" s="6"/>
      <c r="I154" s="26"/>
    </row>
    <row r="155" spans="3:10" x14ac:dyDescent="0.25">
      <c r="C155" s="6"/>
      <c r="F155" s="28"/>
      <c r="G155" s="6"/>
    </row>
    <row r="156" spans="3:10" x14ac:dyDescent="0.25">
      <c r="C156" s="6"/>
      <c r="F156" s="28"/>
      <c r="G156" s="6"/>
      <c r="I156" s="27"/>
    </row>
    <row r="157" spans="3:10" x14ac:dyDescent="0.25">
      <c r="C157" s="6"/>
      <c r="F157" s="28"/>
      <c r="G157" s="6"/>
      <c r="I157" s="27"/>
    </row>
    <row r="158" spans="3:10" x14ac:dyDescent="0.25">
      <c r="C158" s="6"/>
      <c r="F158" s="28"/>
      <c r="G158" s="6"/>
      <c r="J158" s="28"/>
    </row>
    <row r="159" spans="3:10" x14ac:dyDescent="0.25">
      <c r="C159" s="6"/>
      <c r="F159" s="28"/>
      <c r="G159" s="6"/>
    </row>
    <row r="160" spans="3:10" x14ac:dyDescent="0.25">
      <c r="C160" s="6"/>
      <c r="F160" s="28"/>
      <c r="G160" s="6"/>
      <c r="J160" s="28"/>
    </row>
    <row r="161" spans="3:10" x14ac:dyDescent="0.25">
      <c r="C161" s="6"/>
      <c r="F161" s="28"/>
      <c r="G161" s="6"/>
      <c r="J161" s="28"/>
    </row>
    <row r="162" spans="3:10" x14ac:dyDescent="0.25">
      <c r="C162" s="6"/>
      <c r="F162" s="28"/>
      <c r="G162" s="6"/>
      <c r="J162" s="28"/>
    </row>
    <row r="163" spans="3:10" x14ac:dyDescent="0.25">
      <c r="C163" s="6"/>
      <c r="F163" s="28"/>
      <c r="G163" s="6"/>
      <c r="J163" s="28"/>
    </row>
    <row r="164" spans="3:10" x14ac:dyDescent="0.25">
      <c r="C164" s="6"/>
      <c r="F164" s="28"/>
      <c r="G164" s="6"/>
      <c r="I164" s="26"/>
    </row>
    <row r="165" spans="3:10" x14ac:dyDescent="0.25">
      <c r="C165" s="6"/>
      <c r="G165" s="6"/>
      <c r="J165" s="28"/>
    </row>
    <row r="166" spans="3:10" x14ac:dyDescent="0.25">
      <c r="C166" s="6"/>
      <c r="G166" s="6"/>
      <c r="I166" s="27"/>
    </row>
    <row r="167" spans="3:10" x14ac:dyDescent="0.25">
      <c r="C167" s="6"/>
      <c r="G167" s="6"/>
      <c r="J167" s="28"/>
    </row>
    <row r="168" spans="3:10" x14ac:dyDescent="0.25">
      <c r="C168" s="6"/>
      <c r="G168" s="6"/>
      <c r="I168" s="27"/>
    </row>
    <row r="169" spans="3:10" x14ac:dyDescent="0.25">
      <c r="C169" s="6"/>
      <c r="G169" s="6"/>
    </row>
    <row r="170" spans="3:10" x14ac:dyDescent="0.25">
      <c r="C170" s="6"/>
      <c r="G170" s="6"/>
    </row>
    <row r="171" spans="3:10" x14ac:dyDescent="0.25">
      <c r="C171" s="6"/>
      <c r="G171" s="6"/>
    </row>
    <row r="172" spans="3:10" x14ac:dyDescent="0.25">
      <c r="C172" s="6"/>
      <c r="G172" s="6"/>
    </row>
    <row r="173" spans="3:10" x14ac:dyDescent="0.25">
      <c r="C173" s="6"/>
      <c r="G173" s="6"/>
    </row>
    <row r="174" spans="3:10" x14ac:dyDescent="0.25">
      <c r="C174" s="6"/>
      <c r="G174" s="6"/>
    </row>
    <row r="175" spans="3:10" x14ac:dyDescent="0.25">
      <c r="C175" s="6"/>
      <c r="G175" s="6"/>
    </row>
    <row r="176" spans="3:10" x14ac:dyDescent="0.25">
      <c r="C176" s="6"/>
      <c r="G176" s="6"/>
    </row>
    <row r="177" spans="3:9" x14ac:dyDescent="0.25">
      <c r="C177" s="6"/>
      <c r="G177" s="6"/>
    </row>
    <row r="178" spans="3:9" x14ac:dyDescent="0.25">
      <c r="C178" s="6"/>
      <c r="G178" s="6"/>
    </row>
    <row r="179" spans="3:9" x14ac:dyDescent="0.25">
      <c r="C179" s="6"/>
      <c r="G179" s="6"/>
    </row>
    <row r="180" spans="3:9" x14ac:dyDescent="0.25">
      <c r="C180" s="6"/>
      <c r="G180" s="6"/>
    </row>
    <row r="181" spans="3:9" x14ac:dyDescent="0.25">
      <c r="C181" s="6"/>
      <c r="G181" s="6"/>
    </row>
    <row r="182" spans="3:9" x14ac:dyDescent="0.25">
      <c r="C182" s="6"/>
      <c r="G182" s="6"/>
    </row>
    <row r="183" spans="3:9" x14ac:dyDescent="0.25">
      <c r="C183" s="6"/>
      <c r="G183" s="6"/>
    </row>
    <row r="184" spans="3:9" x14ac:dyDescent="0.25">
      <c r="C184" s="6"/>
      <c r="G184" s="6"/>
    </row>
    <row r="185" spans="3:9" x14ac:dyDescent="0.25">
      <c r="C185" s="6"/>
      <c r="G185" s="6"/>
    </row>
    <row r="186" spans="3:9" x14ac:dyDescent="0.25">
      <c r="C186" s="6"/>
      <c r="G186" s="6"/>
      <c r="I186" s="26"/>
    </row>
    <row r="187" spans="3:9" x14ac:dyDescent="0.25">
      <c r="C187" s="6"/>
      <c r="G187" s="6"/>
      <c r="I187" s="27"/>
    </row>
    <row r="188" spans="3:9" x14ac:dyDescent="0.25">
      <c r="C188" s="6"/>
      <c r="F188" s="28"/>
      <c r="G188" s="6"/>
    </row>
    <row r="189" spans="3:9" x14ac:dyDescent="0.25">
      <c r="C189" s="6"/>
      <c r="G189" s="6"/>
    </row>
    <row r="190" spans="3:9" x14ac:dyDescent="0.25">
      <c r="C190" s="6"/>
      <c r="G190" s="6"/>
    </row>
    <row r="191" spans="3:9" x14ac:dyDescent="0.25">
      <c r="C191" s="6"/>
      <c r="G191" s="6"/>
    </row>
    <row r="192" spans="3:9" x14ac:dyDescent="0.25">
      <c r="C192" s="6"/>
      <c r="G192" s="6"/>
    </row>
    <row r="193" spans="3:9" x14ac:dyDescent="0.25">
      <c r="C193" s="6"/>
      <c r="G193" s="6"/>
    </row>
    <row r="194" spans="3:9" x14ac:dyDescent="0.25">
      <c r="C194" s="6"/>
      <c r="G194" s="6"/>
    </row>
    <row r="195" spans="3:9" x14ac:dyDescent="0.25">
      <c r="C195" s="6"/>
      <c r="G195" s="6"/>
    </row>
    <row r="196" spans="3:9" x14ac:dyDescent="0.25">
      <c r="C196" s="6"/>
      <c r="G196" s="6"/>
    </row>
    <row r="197" spans="3:9" x14ac:dyDescent="0.25">
      <c r="C197" s="6"/>
      <c r="G197" s="6"/>
    </row>
    <row r="198" spans="3:9" x14ac:dyDescent="0.25">
      <c r="C198" s="6"/>
      <c r="G198" s="6"/>
      <c r="I198" s="26"/>
    </row>
    <row r="199" spans="3:9" x14ac:dyDescent="0.25">
      <c r="C199" s="6"/>
      <c r="G199" s="6"/>
      <c r="I199" s="26"/>
    </row>
    <row r="200" spans="3:9" x14ac:dyDescent="0.25">
      <c r="C200" s="6"/>
      <c r="G200" s="6"/>
    </row>
    <row r="201" spans="3:9" x14ac:dyDescent="0.25">
      <c r="C201" s="6"/>
      <c r="F201" s="28"/>
      <c r="G201" s="6"/>
    </row>
    <row r="202" spans="3:9" x14ac:dyDescent="0.25">
      <c r="C202" s="6"/>
      <c r="G202" s="6"/>
    </row>
    <row r="203" spans="3:9" x14ac:dyDescent="0.25">
      <c r="C203" s="6"/>
      <c r="G203" s="6"/>
      <c r="I203" s="26"/>
    </row>
    <row r="204" spans="3:9" x14ac:dyDescent="0.25">
      <c r="C204" s="6"/>
      <c r="F204" s="28"/>
      <c r="G204" s="6"/>
      <c r="I204" s="27"/>
    </row>
    <row r="205" spans="3:9" x14ac:dyDescent="0.25">
      <c r="C205" s="6"/>
      <c r="G205" s="6"/>
    </row>
    <row r="206" spans="3:9" x14ac:dyDescent="0.25">
      <c r="C206" s="6"/>
      <c r="G206" s="6"/>
    </row>
    <row r="207" spans="3:9" x14ac:dyDescent="0.25">
      <c r="C207" s="6"/>
      <c r="G207" s="6"/>
      <c r="I207" s="26"/>
    </row>
    <row r="208" spans="3:9" x14ac:dyDescent="0.25">
      <c r="C208" s="6"/>
      <c r="G208" s="6"/>
      <c r="I208" s="26"/>
    </row>
    <row r="209" spans="3:9" x14ac:dyDescent="0.25">
      <c r="C209" s="6"/>
      <c r="F209" s="28"/>
      <c r="G209" s="6"/>
      <c r="I209" s="26"/>
    </row>
    <row r="210" spans="3:9" x14ac:dyDescent="0.25">
      <c r="C210" s="6"/>
      <c r="G210" s="6"/>
      <c r="I210" s="26"/>
    </row>
    <row r="211" spans="3:9" x14ac:dyDescent="0.25">
      <c r="C211" s="6"/>
      <c r="G211" s="6"/>
      <c r="I211" s="26"/>
    </row>
    <row r="212" spans="3:9" x14ac:dyDescent="0.25">
      <c r="C212" s="6"/>
      <c r="G212" s="6"/>
    </row>
    <row r="213" spans="3:9" x14ac:dyDescent="0.25">
      <c r="C213" s="6"/>
      <c r="G213" s="6"/>
    </row>
    <row r="214" spans="3:9" x14ac:dyDescent="0.25">
      <c r="C214" s="6"/>
      <c r="G214" s="6"/>
    </row>
    <row r="215" spans="3:9" x14ac:dyDescent="0.25">
      <c r="C215" s="6"/>
      <c r="G215" s="6"/>
    </row>
    <row r="216" spans="3:9" x14ac:dyDescent="0.25">
      <c r="C216" s="6"/>
      <c r="G216" s="6"/>
    </row>
    <row r="217" spans="3:9" x14ac:dyDescent="0.25">
      <c r="C217" s="6"/>
      <c r="G217" s="6"/>
    </row>
    <row r="218" spans="3:9" x14ac:dyDescent="0.25">
      <c r="C218" s="6"/>
      <c r="G218" s="6"/>
    </row>
    <row r="219" spans="3:9" x14ac:dyDescent="0.25">
      <c r="C219" s="6"/>
      <c r="G219" s="6"/>
    </row>
    <row r="220" spans="3:9" x14ac:dyDescent="0.25">
      <c r="C220" s="6"/>
      <c r="G220" s="6"/>
    </row>
    <row r="221" spans="3:9" x14ac:dyDescent="0.25">
      <c r="C221" s="6"/>
      <c r="G221" s="6"/>
    </row>
    <row r="222" spans="3:9" x14ac:dyDescent="0.25">
      <c r="C222" s="6"/>
      <c r="G222" s="6"/>
    </row>
    <row r="223" spans="3:9" x14ac:dyDescent="0.25">
      <c r="C223" s="6"/>
      <c r="G223" s="6"/>
    </row>
    <row r="224" spans="3:9" x14ac:dyDescent="0.25">
      <c r="C224" s="6"/>
      <c r="G224" s="6"/>
    </row>
    <row r="225" spans="3:9" x14ac:dyDescent="0.25">
      <c r="C225" s="6"/>
      <c r="G225" s="6"/>
    </row>
    <row r="226" spans="3:9" x14ac:dyDescent="0.25">
      <c r="C226" s="6"/>
      <c r="G226" s="6"/>
      <c r="I226" s="27"/>
    </row>
    <row r="227" spans="3:9" x14ac:dyDescent="0.25">
      <c r="C227" s="6"/>
      <c r="G227" s="6"/>
      <c r="I227" s="27"/>
    </row>
    <row r="228" spans="3:9" x14ac:dyDescent="0.25">
      <c r="C228" s="6"/>
      <c r="G228" s="6"/>
      <c r="I228" s="27"/>
    </row>
    <row r="229" spans="3:9" x14ac:dyDescent="0.25">
      <c r="C229" s="6"/>
      <c r="G229" s="6"/>
      <c r="I229" s="26"/>
    </row>
    <row r="230" spans="3:9" x14ac:dyDescent="0.25">
      <c r="C230" s="6"/>
      <c r="G230" s="6"/>
      <c r="I230" s="26"/>
    </row>
    <row r="231" spans="3:9" x14ac:dyDescent="0.25">
      <c r="C231" s="6"/>
      <c r="G231" s="6"/>
      <c r="I231" s="26"/>
    </row>
    <row r="232" spans="3:9" x14ac:dyDescent="0.25">
      <c r="C232" s="6"/>
      <c r="G232" s="6"/>
    </row>
    <row r="233" spans="3:9" x14ac:dyDescent="0.25">
      <c r="C233" s="6"/>
      <c r="G233" s="6"/>
    </row>
    <row r="234" spans="3:9" x14ac:dyDescent="0.25">
      <c r="C234" s="6"/>
      <c r="G234" s="6"/>
    </row>
    <row r="235" spans="3:9" x14ac:dyDescent="0.25">
      <c r="C235" s="6"/>
      <c r="G235" s="6"/>
    </row>
    <row r="236" spans="3:9" x14ac:dyDescent="0.25">
      <c r="C236" s="6"/>
      <c r="G236" s="6"/>
    </row>
    <row r="237" spans="3:9" x14ac:dyDescent="0.25">
      <c r="C237" s="6"/>
      <c r="G237" s="6"/>
    </row>
    <row r="238" spans="3:9" x14ac:dyDescent="0.25">
      <c r="C238" s="6"/>
      <c r="G238" s="6"/>
    </row>
    <row r="239" spans="3:9" x14ac:dyDescent="0.25">
      <c r="C239" s="6"/>
      <c r="G239" s="6"/>
    </row>
    <row r="240" spans="3:9" x14ac:dyDescent="0.25">
      <c r="C240" s="6"/>
      <c r="G240" s="6"/>
    </row>
    <row r="241" spans="3:9" x14ac:dyDescent="0.25">
      <c r="C241" s="6"/>
      <c r="F241" s="28"/>
      <c r="G241" s="6"/>
    </row>
    <row r="242" spans="3:9" x14ac:dyDescent="0.25">
      <c r="C242" s="6"/>
      <c r="G242" s="6"/>
    </row>
    <row r="243" spans="3:9" x14ac:dyDescent="0.25">
      <c r="C243" s="6"/>
      <c r="G243" s="6"/>
    </row>
    <row r="244" spans="3:9" x14ac:dyDescent="0.25">
      <c r="C244" s="6"/>
      <c r="G244" s="6"/>
    </row>
    <row r="245" spans="3:9" x14ac:dyDescent="0.25">
      <c r="C245" s="6"/>
      <c r="F245" s="28"/>
      <c r="G245" s="6"/>
    </row>
    <row r="246" spans="3:9" x14ac:dyDescent="0.25">
      <c r="C246" s="6"/>
      <c r="G246" s="6"/>
    </row>
    <row r="247" spans="3:9" x14ac:dyDescent="0.25">
      <c r="C247" s="6"/>
      <c r="F247" s="28"/>
      <c r="G247" s="6"/>
    </row>
    <row r="248" spans="3:9" x14ac:dyDescent="0.25">
      <c r="C248" s="6"/>
      <c r="F248" s="28"/>
      <c r="G248" s="6"/>
      <c r="I248" s="27"/>
    </row>
    <row r="249" spans="3:9" x14ac:dyDescent="0.25">
      <c r="C249" s="6"/>
      <c r="G249" s="6"/>
      <c r="I249" s="27"/>
    </row>
    <row r="250" spans="3:9" x14ac:dyDescent="0.25">
      <c r="C250" s="6"/>
      <c r="G250" s="6"/>
      <c r="I250" s="27"/>
    </row>
    <row r="251" spans="3:9" x14ac:dyDescent="0.25">
      <c r="C251" s="6"/>
      <c r="G251" s="6"/>
      <c r="I251" s="26"/>
    </row>
    <row r="252" spans="3:9" x14ac:dyDescent="0.25">
      <c r="C252" s="6"/>
      <c r="G252" s="6"/>
      <c r="I252" s="26"/>
    </row>
    <row r="253" spans="3:9" x14ac:dyDescent="0.25">
      <c r="C253" s="6"/>
      <c r="G253" s="6"/>
      <c r="I253" s="26"/>
    </row>
    <row r="254" spans="3:9" x14ac:dyDescent="0.25">
      <c r="C254" s="6"/>
      <c r="G254" s="6"/>
      <c r="I254" s="26"/>
    </row>
    <row r="255" spans="3:9" x14ac:dyDescent="0.25">
      <c r="C255" s="6"/>
      <c r="G255" s="6"/>
    </row>
    <row r="256" spans="3:9" x14ac:dyDescent="0.25">
      <c r="C256" s="6"/>
      <c r="G256" s="6"/>
      <c r="I256" s="26"/>
    </row>
    <row r="257" spans="3:9" x14ac:dyDescent="0.25">
      <c r="C257" s="6"/>
      <c r="G257" s="6"/>
      <c r="I257" s="26"/>
    </row>
    <row r="258" spans="3:9" x14ac:dyDescent="0.25">
      <c r="C258" s="6"/>
      <c r="G258" s="6"/>
      <c r="I258" s="26"/>
    </row>
    <row r="259" spans="3:9" x14ac:dyDescent="0.25">
      <c r="C259" s="6"/>
      <c r="G259" s="6"/>
      <c r="I259" s="26"/>
    </row>
    <row r="260" spans="3:9" x14ac:dyDescent="0.25">
      <c r="C260" s="6"/>
      <c r="G260" s="6"/>
      <c r="I260" s="26"/>
    </row>
    <row r="261" spans="3:9" x14ac:dyDescent="0.25">
      <c r="C261" s="6"/>
      <c r="G261" s="6"/>
    </row>
    <row r="262" spans="3:9" x14ac:dyDescent="0.25">
      <c r="C262" s="6"/>
      <c r="F262" s="28"/>
      <c r="G262" s="6"/>
    </row>
    <row r="263" spans="3:9" x14ac:dyDescent="0.25">
      <c r="C263" s="6"/>
      <c r="G263" s="6"/>
      <c r="I263" s="26"/>
    </row>
    <row r="264" spans="3:9" x14ac:dyDescent="0.25">
      <c r="C264" s="6"/>
      <c r="G264" s="6"/>
      <c r="I264" s="26"/>
    </row>
    <row r="265" spans="3:9" x14ac:dyDescent="0.25">
      <c r="C265" s="6"/>
      <c r="G265" s="6"/>
      <c r="I265" s="26"/>
    </row>
    <row r="266" spans="3:9" x14ac:dyDescent="0.25">
      <c r="C266" s="6"/>
      <c r="G266" s="6"/>
      <c r="I266" s="26"/>
    </row>
    <row r="267" spans="3:9" x14ac:dyDescent="0.25">
      <c r="C267" s="6"/>
      <c r="G267" s="6"/>
      <c r="I267" s="26"/>
    </row>
    <row r="268" spans="3:9" x14ac:dyDescent="0.25">
      <c r="C268" s="6"/>
      <c r="G268" s="6"/>
      <c r="I268" s="26"/>
    </row>
    <row r="269" spans="3:9" x14ac:dyDescent="0.25">
      <c r="C269" s="6"/>
      <c r="G269" s="6"/>
      <c r="I269" s="26"/>
    </row>
    <row r="270" spans="3:9" x14ac:dyDescent="0.25">
      <c r="C270" s="6"/>
      <c r="G270" s="6"/>
      <c r="I270" s="26"/>
    </row>
    <row r="271" spans="3:9" x14ac:dyDescent="0.25">
      <c r="C271" s="6"/>
      <c r="G271" s="6"/>
      <c r="I271" s="26"/>
    </row>
    <row r="272" spans="3:9" x14ac:dyDescent="0.25">
      <c r="C272" s="6"/>
      <c r="G272" s="6"/>
      <c r="I272" s="26"/>
    </row>
    <row r="273" spans="3:9" x14ac:dyDescent="0.25">
      <c r="C273" s="6"/>
      <c r="G273" s="6"/>
      <c r="I273" s="26"/>
    </row>
    <row r="274" spans="3:9" x14ac:dyDescent="0.25">
      <c r="C274" s="6"/>
      <c r="G274" s="6"/>
      <c r="I274" s="26"/>
    </row>
    <row r="275" spans="3:9" x14ac:dyDescent="0.25">
      <c r="C275" s="6"/>
      <c r="G275" s="6"/>
      <c r="I275" s="26"/>
    </row>
    <row r="276" spans="3:9" x14ac:dyDescent="0.25">
      <c r="C276" s="6"/>
      <c r="G276" s="6"/>
      <c r="I276" s="26"/>
    </row>
    <row r="277" spans="3:9" x14ac:dyDescent="0.25">
      <c r="C277" s="6"/>
      <c r="G277" s="6"/>
      <c r="I277" s="26"/>
    </row>
    <row r="278" spans="3:9" x14ac:dyDescent="0.25">
      <c r="C278" s="6"/>
      <c r="G278" s="6"/>
      <c r="I278" s="26"/>
    </row>
    <row r="279" spans="3:9" x14ac:dyDescent="0.25">
      <c r="C279" s="6"/>
      <c r="G279" s="6"/>
      <c r="I279" s="26"/>
    </row>
    <row r="280" spans="3:9" x14ac:dyDescent="0.25">
      <c r="C280" s="6"/>
      <c r="G280" s="6"/>
    </row>
    <row r="281" spans="3:9" x14ac:dyDescent="0.25">
      <c r="C281" s="6"/>
      <c r="G281" s="6"/>
    </row>
    <row r="282" spans="3:9" x14ac:dyDescent="0.25">
      <c r="C282" s="6"/>
      <c r="G282" s="6"/>
    </row>
    <row r="283" spans="3:9" x14ac:dyDescent="0.25">
      <c r="C283" s="6"/>
      <c r="G283" s="6"/>
    </row>
    <row r="284" spans="3:9" x14ac:dyDescent="0.25">
      <c r="C284" s="6"/>
      <c r="G284" s="6"/>
    </row>
    <row r="285" spans="3:9" x14ac:dyDescent="0.25">
      <c r="C285" s="6"/>
      <c r="G285" s="6"/>
    </row>
    <row r="286" spans="3:9" x14ac:dyDescent="0.25">
      <c r="C286" s="6"/>
      <c r="G286" s="6"/>
      <c r="I286" s="27"/>
    </row>
    <row r="287" spans="3:9" x14ac:dyDescent="0.25">
      <c r="C287" s="6"/>
      <c r="G287" s="6"/>
    </row>
    <row r="288" spans="3:9" x14ac:dyDescent="0.25">
      <c r="C288" s="6"/>
      <c r="G288" s="6"/>
    </row>
    <row r="289" spans="3:9" x14ac:dyDescent="0.25">
      <c r="C289" s="6"/>
      <c r="G289" s="6"/>
    </row>
    <row r="290" spans="3:9" x14ac:dyDescent="0.25">
      <c r="C290" s="6"/>
      <c r="G290" s="6"/>
    </row>
    <row r="291" spans="3:9" x14ac:dyDescent="0.25">
      <c r="C291" s="6"/>
      <c r="G291" s="6"/>
    </row>
    <row r="292" spans="3:9" x14ac:dyDescent="0.25">
      <c r="C292" s="6"/>
      <c r="G292" s="6"/>
    </row>
    <row r="293" spans="3:9" x14ac:dyDescent="0.25">
      <c r="C293" s="6"/>
      <c r="G293" s="6"/>
    </row>
    <row r="294" spans="3:9" x14ac:dyDescent="0.25">
      <c r="C294" s="6"/>
      <c r="G294" s="6"/>
    </row>
    <row r="295" spans="3:9" x14ac:dyDescent="0.25">
      <c r="C295" s="6"/>
      <c r="G295" s="6"/>
    </row>
    <row r="296" spans="3:9" x14ac:dyDescent="0.25">
      <c r="C296" s="6"/>
      <c r="G296" s="6"/>
    </row>
    <row r="297" spans="3:9" x14ac:dyDescent="0.25">
      <c r="C297" s="6"/>
      <c r="G297" s="6"/>
      <c r="I297" s="26"/>
    </row>
    <row r="298" spans="3:9" x14ac:dyDescent="0.25">
      <c r="C298" s="6"/>
      <c r="G298" s="6"/>
      <c r="I298" s="26"/>
    </row>
    <row r="299" spans="3:9" x14ac:dyDescent="0.25">
      <c r="C299" s="6"/>
      <c r="G299" s="6"/>
      <c r="I299" s="26"/>
    </row>
    <row r="300" spans="3:9" x14ac:dyDescent="0.25">
      <c r="C300" s="6"/>
      <c r="G300" s="6"/>
      <c r="I300" s="26"/>
    </row>
    <row r="301" spans="3:9" x14ac:dyDescent="0.25">
      <c r="C301" s="6"/>
      <c r="G301" s="6"/>
      <c r="I301" s="26"/>
    </row>
    <row r="302" spans="3:9" x14ac:dyDescent="0.25">
      <c r="C302" s="6"/>
      <c r="G302" s="6"/>
      <c r="I302" s="26"/>
    </row>
    <row r="303" spans="3:9" x14ac:dyDescent="0.25">
      <c r="C303" s="6"/>
      <c r="G303" s="6"/>
    </row>
    <row r="304" spans="3:9" x14ac:dyDescent="0.25">
      <c r="C304" s="6"/>
      <c r="G304" s="6"/>
    </row>
    <row r="305" spans="3:7" x14ac:dyDescent="0.25">
      <c r="C305" s="6"/>
      <c r="G305" s="6"/>
    </row>
    <row r="306" spans="3:7" x14ac:dyDescent="0.25">
      <c r="C306" s="6"/>
      <c r="G306" s="6"/>
    </row>
    <row r="307" spans="3:7" x14ac:dyDescent="0.25">
      <c r="C307" s="6"/>
      <c r="G307" s="6"/>
    </row>
    <row r="308" spans="3:7" x14ac:dyDescent="0.25">
      <c r="C308" s="6"/>
      <c r="G308" s="6"/>
    </row>
    <row r="309" spans="3:7" x14ac:dyDescent="0.25">
      <c r="C309" s="6"/>
      <c r="G309" s="6"/>
    </row>
    <row r="310" spans="3:7" x14ac:dyDescent="0.25">
      <c r="C310" s="6"/>
      <c r="G310" s="6"/>
    </row>
    <row r="311" spans="3:7" x14ac:dyDescent="0.25">
      <c r="C311" s="6"/>
      <c r="G311" s="6"/>
    </row>
    <row r="312" spans="3:7" x14ac:dyDescent="0.25">
      <c r="C312" s="6"/>
      <c r="G312" s="6"/>
    </row>
    <row r="313" spans="3:7" x14ac:dyDescent="0.25">
      <c r="C313" s="6"/>
      <c r="G313" s="6"/>
    </row>
    <row r="314" spans="3:7" x14ac:dyDescent="0.25">
      <c r="C314" s="6"/>
      <c r="G314" s="6"/>
    </row>
    <row r="315" spans="3:7" x14ac:dyDescent="0.25">
      <c r="C315" s="6"/>
      <c r="F315" s="28"/>
      <c r="G315" s="6"/>
    </row>
    <row r="316" spans="3:7" x14ac:dyDescent="0.25">
      <c r="C316" s="6"/>
      <c r="G316" s="6"/>
    </row>
    <row r="317" spans="3:7" x14ac:dyDescent="0.25">
      <c r="C317" s="6"/>
      <c r="G317" s="6"/>
    </row>
    <row r="318" spans="3:7" x14ac:dyDescent="0.25">
      <c r="C318" s="6"/>
      <c r="G318" s="6"/>
    </row>
    <row r="319" spans="3:7" x14ac:dyDescent="0.25">
      <c r="C319" s="6"/>
      <c r="G319" s="6"/>
    </row>
    <row r="320" spans="3:7" x14ac:dyDescent="0.25">
      <c r="C320" s="6"/>
      <c r="G320" s="6"/>
    </row>
    <row r="321" spans="3:9" x14ac:dyDescent="0.25">
      <c r="C321" s="6"/>
      <c r="G321" s="6"/>
    </row>
    <row r="322" spans="3:9" x14ac:dyDescent="0.25">
      <c r="C322" s="6"/>
      <c r="G322" s="6"/>
      <c r="I322" s="26"/>
    </row>
    <row r="323" spans="3:9" x14ac:dyDescent="0.25">
      <c r="C323" s="6"/>
      <c r="G323" s="6"/>
      <c r="I323" s="26"/>
    </row>
    <row r="324" spans="3:9" x14ac:dyDescent="0.25">
      <c r="C324" s="6"/>
      <c r="G324" s="6"/>
    </row>
    <row r="325" spans="3:9" x14ac:dyDescent="0.25">
      <c r="C325" s="6"/>
      <c r="F325" s="28"/>
      <c r="G325" s="6"/>
    </row>
    <row r="326" spans="3:9" x14ac:dyDescent="0.25">
      <c r="C326" s="6"/>
      <c r="G326" s="6"/>
    </row>
    <row r="327" spans="3:9" x14ac:dyDescent="0.25">
      <c r="C327" s="6"/>
      <c r="G327" s="6"/>
      <c r="I327" s="26"/>
    </row>
    <row r="328" spans="3:9" x14ac:dyDescent="0.25">
      <c r="C328" s="6"/>
      <c r="G328" s="6"/>
      <c r="I328" s="27"/>
    </row>
    <row r="329" spans="3:9" x14ac:dyDescent="0.25">
      <c r="C329" s="6"/>
      <c r="F329" s="28"/>
      <c r="G329" s="6"/>
    </row>
    <row r="330" spans="3:9" x14ac:dyDescent="0.25">
      <c r="C330" s="6"/>
      <c r="G330" s="6"/>
    </row>
    <row r="331" spans="3:9" x14ac:dyDescent="0.25">
      <c r="C331" s="6"/>
      <c r="G331" s="6"/>
    </row>
    <row r="332" spans="3:9" x14ac:dyDescent="0.25">
      <c r="C332" s="6"/>
      <c r="G332" s="6"/>
    </row>
    <row r="333" spans="3:9" x14ac:dyDescent="0.25">
      <c r="C333" s="6"/>
      <c r="G333" s="6"/>
      <c r="I333" s="26"/>
    </row>
    <row r="334" spans="3:9" x14ac:dyDescent="0.25">
      <c r="C334" s="6"/>
      <c r="G334" s="6"/>
    </row>
    <row r="335" spans="3:9" x14ac:dyDescent="0.25">
      <c r="C335" s="6"/>
      <c r="G335" s="6"/>
    </row>
    <row r="336" spans="3:9" x14ac:dyDescent="0.25">
      <c r="C336" s="6"/>
      <c r="G336" s="6"/>
    </row>
    <row r="337" spans="3:9" x14ac:dyDescent="0.25">
      <c r="C337" s="6"/>
      <c r="G337" s="6"/>
    </row>
    <row r="338" spans="3:9" x14ac:dyDescent="0.25">
      <c r="C338" s="6"/>
      <c r="G338" s="6"/>
    </row>
    <row r="339" spans="3:9" x14ac:dyDescent="0.25">
      <c r="C339" s="6"/>
      <c r="G339" s="6"/>
    </row>
    <row r="340" spans="3:9" x14ac:dyDescent="0.25">
      <c r="C340" s="6"/>
      <c r="G340" s="6"/>
      <c r="I340" s="27"/>
    </row>
    <row r="341" spans="3:9" x14ac:dyDescent="0.25">
      <c r="C341" s="6"/>
      <c r="G341" s="6"/>
      <c r="I341" s="27"/>
    </row>
    <row r="342" spans="3:9" x14ac:dyDescent="0.25">
      <c r="C342" s="6"/>
      <c r="G342" s="6"/>
      <c r="I342" s="27"/>
    </row>
    <row r="343" spans="3:9" x14ac:dyDescent="0.25">
      <c r="C343" s="6"/>
      <c r="G343" s="6"/>
      <c r="I343" s="27"/>
    </row>
    <row r="344" spans="3:9" x14ac:dyDescent="0.25">
      <c r="C344" s="6"/>
      <c r="G344" s="6"/>
      <c r="I344" s="27"/>
    </row>
    <row r="345" spans="3:9" x14ac:dyDescent="0.25">
      <c r="C345" s="6"/>
      <c r="G345" s="6"/>
    </row>
    <row r="346" spans="3:9" x14ac:dyDescent="0.25">
      <c r="C346" s="6"/>
      <c r="G346" s="6"/>
      <c r="I346" s="26"/>
    </row>
    <row r="347" spans="3:9" x14ac:dyDescent="0.25">
      <c r="C347" s="6"/>
      <c r="G347" s="6"/>
      <c r="I347" s="26"/>
    </row>
    <row r="348" spans="3:9" x14ac:dyDescent="0.25">
      <c r="C348" s="6"/>
      <c r="G348" s="6"/>
      <c r="I348" s="26"/>
    </row>
    <row r="349" spans="3:9" x14ac:dyDescent="0.25">
      <c r="C349" s="6"/>
      <c r="G349" s="6"/>
      <c r="I349" s="26"/>
    </row>
    <row r="350" spans="3:9" x14ac:dyDescent="0.25">
      <c r="C350" s="6"/>
      <c r="G350" s="6"/>
      <c r="I350" s="26"/>
    </row>
    <row r="351" spans="3:9" x14ac:dyDescent="0.25">
      <c r="C351" s="6"/>
      <c r="G351" s="6"/>
      <c r="I351" s="26"/>
    </row>
    <row r="352" spans="3:9" x14ac:dyDescent="0.25">
      <c r="C352" s="6"/>
      <c r="G352" s="6"/>
      <c r="I352" s="26"/>
    </row>
    <row r="353" spans="3:9" x14ac:dyDescent="0.25">
      <c r="C353" s="6"/>
      <c r="G353" s="6"/>
      <c r="I353" s="26"/>
    </row>
    <row r="354" spans="3:9" x14ac:dyDescent="0.25">
      <c r="C354" s="6"/>
      <c r="G354" s="6"/>
      <c r="I354" s="26"/>
    </row>
    <row r="355" spans="3:9" x14ac:dyDescent="0.25">
      <c r="C355" s="6"/>
      <c r="G355" s="6"/>
      <c r="I355" s="26"/>
    </row>
    <row r="356" spans="3:9" x14ac:dyDescent="0.25">
      <c r="C356" s="6"/>
      <c r="G356" s="6"/>
      <c r="I356" s="26"/>
    </row>
    <row r="357" spans="3:9" x14ac:dyDescent="0.25">
      <c r="C357" s="6"/>
      <c r="G357" s="6"/>
      <c r="I357" s="26"/>
    </row>
    <row r="358" spans="3:9" x14ac:dyDescent="0.25">
      <c r="C358" s="6"/>
      <c r="G358" s="6"/>
    </row>
    <row r="359" spans="3:9" x14ac:dyDescent="0.25">
      <c r="C359" s="6"/>
      <c r="G359" s="6"/>
    </row>
    <row r="360" spans="3:9" x14ac:dyDescent="0.25">
      <c r="C360" s="6"/>
      <c r="G360" s="6"/>
    </row>
    <row r="361" spans="3:9" x14ac:dyDescent="0.25">
      <c r="C361" s="6"/>
      <c r="G361" s="6"/>
    </row>
    <row r="362" spans="3:9" x14ac:dyDescent="0.25">
      <c r="C362" s="6"/>
      <c r="G362" s="6"/>
    </row>
    <row r="363" spans="3:9" x14ac:dyDescent="0.25">
      <c r="C363" s="6"/>
      <c r="G363" s="6"/>
    </row>
    <row r="364" spans="3:9" x14ac:dyDescent="0.25">
      <c r="C364" s="6"/>
      <c r="G364" s="6"/>
    </row>
    <row r="365" spans="3:9" x14ac:dyDescent="0.25">
      <c r="C365" s="6"/>
      <c r="G365" s="6"/>
    </row>
    <row r="366" spans="3:9" x14ac:dyDescent="0.25">
      <c r="C366" s="6"/>
      <c r="G366" s="6"/>
    </row>
    <row r="367" spans="3:9" x14ac:dyDescent="0.25">
      <c r="C367" s="6"/>
      <c r="G367" s="6"/>
    </row>
    <row r="368" spans="3:9" x14ac:dyDescent="0.25">
      <c r="C368" s="6"/>
      <c r="G368" s="6"/>
      <c r="I368" s="27"/>
    </row>
    <row r="369" spans="3:9" x14ac:dyDescent="0.25">
      <c r="C369" s="6"/>
      <c r="G369" s="6"/>
      <c r="I369" s="27"/>
    </row>
    <row r="370" spans="3:9" x14ac:dyDescent="0.25">
      <c r="C370" s="6"/>
      <c r="G370" s="6"/>
      <c r="I370" s="26"/>
    </row>
    <row r="371" spans="3:9" x14ac:dyDescent="0.25">
      <c r="C371" s="6"/>
      <c r="G371" s="6"/>
    </row>
    <row r="372" spans="3:9" x14ac:dyDescent="0.25">
      <c r="C372" s="6"/>
      <c r="G372" s="6"/>
    </row>
    <row r="373" spans="3:9" x14ac:dyDescent="0.25">
      <c r="C373" s="6"/>
      <c r="G373" s="6"/>
    </row>
    <row r="374" spans="3:9" x14ac:dyDescent="0.25">
      <c r="C374" s="6"/>
      <c r="G374" s="6"/>
    </row>
    <row r="375" spans="3:9" x14ac:dyDescent="0.25">
      <c r="C375" s="6"/>
      <c r="G375" s="6"/>
      <c r="I375" s="26"/>
    </row>
    <row r="376" spans="3:9" x14ac:dyDescent="0.25">
      <c r="C376" s="6"/>
      <c r="G376" s="6"/>
      <c r="I376" s="26"/>
    </row>
    <row r="377" spans="3:9" x14ac:dyDescent="0.25">
      <c r="C377" s="6"/>
      <c r="G377" s="6"/>
    </row>
    <row r="378" spans="3:9" x14ac:dyDescent="0.25">
      <c r="C378" s="6"/>
      <c r="G378" s="6"/>
    </row>
    <row r="379" spans="3:9" x14ac:dyDescent="0.25">
      <c r="C379" s="6"/>
      <c r="G379" s="6"/>
    </row>
    <row r="380" spans="3:9" x14ac:dyDescent="0.25">
      <c r="C380" s="6"/>
      <c r="G380" s="6"/>
    </row>
    <row r="381" spans="3:9" x14ac:dyDescent="0.25">
      <c r="C381" s="6"/>
      <c r="G381" s="6"/>
    </row>
    <row r="382" spans="3:9" x14ac:dyDescent="0.25">
      <c r="C382" s="6"/>
      <c r="G382" s="6"/>
      <c r="I382" s="26"/>
    </row>
    <row r="383" spans="3:9" x14ac:dyDescent="0.25">
      <c r="C383" s="6"/>
      <c r="G383" s="6"/>
      <c r="I383" s="26"/>
    </row>
    <row r="384" spans="3:9" x14ac:dyDescent="0.25">
      <c r="C384" s="6"/>
      <c r="G384" s="6"/>
      <c r="I384" s="26"/>
    </row>
    <row r="385" spans="3:9" x14ac:dyDescent="0.25">
      <c r="C385" s="6"/>
      <c r="G385" s="6"/>
      <c r="I385" s="26"/>
    </row>
    <row r="386" spans="3:9" x14ac:dyDescent="0.25">
      <c r="C386" s="6"/>
      <c r="G386" s="6"/>
      <c r="I386" s="26"/>
    </row>
    <row r="387" spans="3:9" x14ac:dyDescent="0.25">
      <c r="C387" s="6"/>
      <c r="G387" s="6"/>
      <c r="I387" s="26"/>
    </row>
    <row r="388" spans="3:9" x14ac:dyDescent="0.25">
      <c r="C388" s="6"/>
      <c r="G388" s="6"/>
      <c r="I388" s="26"/>
    </row>
    <row r="389" spans="3:9" x14ac:dyDescent="0.25">
      <c r="C389" s="6"/>
      <c r="G389" s="6"/>
      <c r="I389" s="26"/>
    </row>
    <row r="390" spans="3:9" x14ac:dyDescent="0.25">
      <c r="C390" s="6"/>
      <c r="G390" s="6"/>
    </row>
    <row r="391" spans="3:9" x14ac:dyDescent="0.25">
      <c r="C391" s="6"/>
      <c r="G391" s="6"/>
    </row>
    <row r="392" spans="3:9" x14ac:dyDescent="0.25">
      <c r="C392" s="6"/>
      <c r="G392" s="6"/>
    </row>
    <row r="393" spans="3:9" x14ac:dyDescent="0.25">
      <c r="C393" s="6"/>
      <c r="F393" s="28"/>
      <c r="G393" s="6"/>
    </row>
    <row r="394" spans="3:9" x14ac:dyDescent="0.25">
      <c r="C394" s="6"/>
      <c r="F394" s="28"/>
      <c r="G394" s="6"/>
    </row>
    <row r="395" spans="3:9" x14ac:dyDescent="0.25">
      <c r="C395" s="6"/>
      <c r="G395" s="6"/>
    </row>
    <row r="396" spans="3:9" x14ac:dyDescent="0.25">
      <c r="C396" s="6"/>
      <c r="G396" s="6"/>
    </row>
    <row r="397" spans="3:9" x14ac:dyDescent="0.25">
      <c r="C397" s="6"/>
      <c r="G397" s="6"/>
    </row>
    <row r="398" spans="3:9" x14ac:dyDescent="0.25">
      <c r="C398" s="6"/>
      <c r="F398" s="28"/>
      <c r="G398" s="6"/>
    </row>
    <row r="399" spans="3:9" x14ac:dyDescent="0.25">
      <c r="C399" s="6"/>
      <c r="F399" s="28"/>
      <c r="G399" s="6"/>
    </row>
    <row r="400" spans="3:9" x14ac:dyDescent="0.25">
      <c r="C400" s="6"/>
      <c r="F400" s="28"/>
      <c r="G400" s="6"/>
    </row>
    <row r="401" spans="3:10" x14ac:dyDescent="0.25">
      <c r="C401" s="6"/>
      <c r="G401" s="6"/>
    </row>
    <row r="402" spans="3:10" x14ac:dyDescent="0.25">
      <c r="C402" s="6"/>
      <c r="G402" s="6"/>
      <c r="I402" s="26"/>
    </row>
    <row r="403" spans="3:10" x14ac:dyDescent="0.25">
      <c r="C403" s="6"/>
      <c r="F403" s="28"/>
      <c r="G403" s="6"/>
      <c r="I403" s="26"/>
    </row>
    <row r="404" spans="3:10" x14ac:dyDescent="0.25">
      <c r="C404" s="6"/>
      <c r="F404" s="28"/>
      <c r="G404" s="6"/>
    </row>
    <row r="405" spans="3:10" x14ac:dyDescent="0.25">
      <c r="C405" s="6"/>
      <c r="F405" s="28"/>
      <c r="G405" s="6"/>
    </row>
    <row r="406" spans="3:10" x14ac:dyDescent="0.25">
      <c r="C406" s="6"/>
      <c r="G406" s="6"/>
      <c r="J406" s="28"/>
    </row>
    <row r="407" spans="3:10" x14ac:dyDescent="0.25">
      <c r="C407" s="6"/>
      <c r="G407" s="6"/>
      <c r="J407" s="28"/>
    </row>
    <row r="408" spans="3:10" x14ac:dyDescent="0.25">
      <c r="C408" s="6"/>
      <c r="G408" s="6"/>
    </row>
    <row r="409" spans="3:10" x14ac:dyDescent="0.25">
      <c r="C409" s="6"/>
      <c r="G409" s="6"/>
    </row>
    <row r="410" spans="3:10" x14ac:dyDescent="0.25">
      <c r="C410" s="6"/>
      <c r="G410" s="6"/>
    </row>
    <row r="411" spans="3:10" x14ac:dyDescent="0.25">
      <c r="C411" s="6"/>
      <c r="G411" s="6"/>
      <c r="J411" s="28"/>
    </row>
    <row r="412" spans="3:10" x14ac:dyDescent="0.25">
      <c r="C412" s="6"/>
      <c r="G412" s="6"/>
      <c r="J412" s="28"/>
    </row>
    <row r="413" spans="3:10" x14ac:dyDescent="0.25">
      <c r="C413" s="6"/>
      <c r="G413" s="6"/>
      <c r="I413" s="26"/>
    </row>
    <row r="414" spans="3:10" x14ac:dyDescent="0.25">
      <c r="C414" s="6"/>
      <c r="G414" s="6"/>
      <c r="I414" s="26"/>
    </row>
    <row r="415" spans="3:10" x14ac:dyDescent="0.25">
      <c r="C415" s="6"/>
      <c r="G415" s="6"/>
      <c r="I415" s="26"/>
    </row>
    <row r="416" spans="3:10" x14ac:dyDescent="0.25">
      <c r="C416" s="6"/>
      <c r="G416" s="6"/>
      <c r="I416" s="26"/>
    </row>
    <row r="417" spans="3:9" x14ac:dyDescent="0.25">
      <c r="C417" s="6"/>
      <c r="G417" s="6"/>
      <c r="I417" s="26"/>
    </row>
    <row r="418" spans="3:9" x14ac:dyDescent="0.25">
      <c r="C418" s="6"/>
      <c r="G418" s="6"/>
    </row>
    <row r="419" spans="3:9" x14ac:dyDescent="0.25">
      <c r="C419" s="6"/>
      <c r="G419" s="6"/>
    </row>
    <row r="420" spans="3:9" x14ac:dyDescent="0.25">
      <c r="C420" s="6"/>
      <c r="G420" s="6"/>
    </row>
    <row r="421" spans="3:9" x14ac:dyDescent="0.25">
      <c r="C421" s="6"/>
      <c r="G421" s="6"/>
    </row>
    <row r="422" spans="3:9" x14ac:dyDescent="0.25">
      <c r="C422" s="6"/>
      <c r="G422" s="6"/>
    </row>
    <row r="423" spans="3:9" x14ac:dyDescent="0.25">
      <c r="C423" s="6"/>
      <c r="G423" s="6"/>
    </row>
    <row r="424" spans="3:9" x14ac:dyDescent="0.25">
      <c r="C424" s="6"/>
      <c r="G424" s="6"/>
    </row>
    <row r="425" spans="3:9" x14ac:dyDescent="0.25">
      <c r="C425" s="6"/>
      <c r="G425" s="6"/>
    </row>
    <row r="426" spans="3:9" x14ac:dyDescent="0.25">
      <c r="C426" s="6"/>
      <c r="G426" s="6"/>
    </row>
    <row r="427" spans="3:9" x14ac:dyDescent="0.25">
      <c r="C427" s="6"/>
      <c r="G427" s="6"/>
    </row>
    <row r="428" spans="3:9" x14ac:dyDescent="0.25">
      <c r="C428" s="6"/>
      <c r="G428" s="6"/>
    </row>
    <row r="429" spans="3:9" x14ac:dyDescent="0.25">
      <c r="C429" s="6"/>
      <c r="G429" s="6"/>
    </row>
    <row r="430" spans="3:9" x14ac:dyDescent="0.25">
      <c r="C430" s="6"/>
      <c r="G430" s="6"/>
    </row>
    <row r="431" spans="3:9" x14ac:dyDescent="0.25">
      <c r="C431" s="6"/>
      <c r="G431" s="6"/>
    </row>
    <row r="432" spans="3:9" x14ac:dyDescent="0.25">
      <c r="C432" s="6"/>
      <c r="G432" s="6"/>
    </row>
    <row r="433" spans="3:9" x14ac:dyDescent="0.25">
      <c r="C433" s="6"/>
      <c r="G433" s="6"/>
    </row>
    <row r="434" spans="3:9" x14ac:dyDescent="0.25">
      <c r="C434" s="6"/>
      <c r="G434" s="6"/>
    </row>
    <row r="435" spans="3:9" x14ac:dyDescent="0.25">
      <c r="C435" s="6"/>
      <c r="F435" s="28"/>
      <c r="G435" s="6"/>
    </row>
    <row r="436" spans="3:9" x14ac:dyDescent="0.25">
      <c r="C436" s="6"/>
      <c r="F436" s="28"/>
      <c r="G436" s="6"/>
      <c r="I436" s="26"/>
    </row>
    <row r="437" spans="3:9" x14ac:dyDescent="0.25">
      <c r="C437" s="6"/>
      <c r="F437" s="28"/>
      <c r="G437" s="6"/>
      <c r="I437" s="26"/>
    </row>
    <row r="438" spans="3:9" x14ac:dyDescent="0.25">
      <c r="C438" s="6"/>
      <c r="F438" s="28"/>
      <c r="G438" s="6"/>
      <c r="I438" s="26"/>
    </row>
    <row r="439" spans="3:9" x14ac:dyDescent="0.25">
      <c r="C439" s="6"/>
      <c r="G439" s="6"/>
      <c r="I439" s="26"/>
    </row>
    <row r="440" spans="3:9" x14ac:dyDescent="0.25">
      <c r="C440" s="6"/>
      <c r="G440" s="6"/>
      <c r="I440" s="26"/>
    </row>
    <row r="441" spans="3:9" x14ac:dyDescent="0.25">
      <c r="C441" s="6"/>
      <c r="G441" s="6"/>
    </row>
    <row r="442" spans="3:9" x14ac:dyDescent="0.25">
      <c r="C442" s="6"/>
      <c r="G442" s="6"/>
    </row>
    <row r="443" spans="3:9" x14ac:dyDescent="0.25">
      <c r="C443" s="6"/>
      <c r="G443" s="6"/>
    </row>
    <row r="444" spans="3:9" x14ac:dyDescent="0.25">
      <c r="C444" s="6"/>
      <c r="G444" s="6"/>
    </row>
    <row r="445" spans="3:9" x14ac:dyDescent="0.25">
      <c r="C445" s="6"/>
      <c r="G445" s="6"/>
    </row>
    <row r="446" spans="3:9" x14ac:dyDescent="0.25">
      <c r="C446" s="6"/>
      <c r="G446" s="6"/>
    </row>
    <row r="447" spans="3:9" x14ac:dyDescent="0.25">
      <c r="C447" s="6"/>
      <c r="G447" s="6"/>
    </row>
    <row r="448" spans="3:9" x14ac:dyDescent="0.25">
      <c r="C448" s="6"/>
      <c r="F448" s="28"/>
      <c r="G448" s="6"/>
    </row>
    <row r="449" spans="3:10" x14ac:dyDescent="0.25">
      <c r="C449" s="6"/>
      <c r="F449" s="28"/>
      <c r="G449" s="6"/>
      <c r="I449" s="26"/>
    </row>
    <row r="450" spans="3:10" x14ac:dyDescent="0.25">
      <c r="C450" s="6"/>
      <c r="G450" s="6"/>
    </row>
    <row r="451" spans="3:10" x14ac:dyDescent="0.25">
      <c r="C451" s="6"/>
      <c r="G451" s="6"/>
    </row>
    <row r="452" spans="3:10" x14ac:dyDescent="0.25">
      <c r="C452" s="6"/>
      <c r="G452" s="6"/>
    </row>
    <row r="453" spans="3:10" x14ac:dyDescent="0.25">
      <c r="C453" s="6"/>
      <c r="G453" s="6"/>
    </row>
    <row r="454" spans="3:10" x14ac:dyDescent="0.25">
      <c r="C454" s="6"/>
      <c r="G454" s="6"/>
      <c r="I454" s="27"/>
    </row>
    <row r="455" spans="3:10" x14ac:dyDescent="0.25">
      <c r="C455" s="6"/>
      <c r="F455" s="28"/>
      <c r="G455" s="6"/>
      <c r="I455" s="26"/>
    </row>
    <row r="456" spans="3:10" x14ac:dyDescent="0.25">
      <c r="C456" s="6"/>
      <c r="G456" s="6"/>
      <c r="I456" s="27"/>
      <c r="J456" s="28"/>
    </row>
    <row r="457" spans="3:10" x14ac:dyDescent="0.25">
      <c r="C457" s="6"/>
      <c r="G457" s="6"/>
      <c r="I457" s="27"/>
    </row>
    <row r="458" spans="3:10" x14ac:dyDescent="0.25">
      <c r="C458" s="6"/>
      <c r="G458" s="6"/>
      <c r="I458" s="26"/>
    </row>
    <row r="459" spans="3:10" x14ac:dyDescent="0.25">
      <c r="C459" s="6"/>
      <c r="F459" s="28"/>
      <c r="G459" s="6"/>
      <c r="I459" s="26"/>
    </row>
    <row r="460" spans="3:10" x14ac:dyDescent="0.25">
      <c r="C460" s="6"/>
      <c r="F460" s="28"/>
      <c r="G460" s="6"/>
    </row>
    <row r="461" spans="3:10" x14ac:dyDescent="0.25">
      <c r="C461" s="6"/>
      <c r="F461" s="28"/>
      <c r="G461" s="6"/>
      <c r="I461" s="26"/>
    </row>
    <row r="462" spans="3:10" x14ac:dyDescent="0.25">
      <c r="C462" s="6"/>
      <c r="G462" s="6"/>
      <c r="I462" s="26"/>
    </row>
    <row r="463" spans="3:10" x14ac:dyDescent="0.25">
      <c r="C463" s="6"/>
      <c r="G463" s="6"/>
    </row>
    <row r="464" spans="3:10" x14ac:dyDescent="0.25">
      <c r="C464" s="6"/>
      <c r="G464" s="6"/>
    </row>
    <row r="465" spans="3:10" x14ac:dyDescent="0.25">
      <c r="C465" s="6"/>
      <c r="F465" s="28"/>
      <c r="G465" s="6"/>
      <c r="I465" s="27"/>
    </row>
    <row r="466" spans="3:10" x14ac:dyDescent="0.25">
      <c r="C466" s="6"/>
      <c r="F466" s="28"/>
      <c r="G466" s="6"/>
      <c r="I466" s="27"/>
    </row>
    <row r="467" spans="3:10" x14ac:dyDescent="0.25">
      <c r="C467" s="6"/>
      <c r="F467" s="28"/>
      <c r="G467" s="6"/>
      <c r="I467" s="27"/>
    </row>
    <row r="468" spans="3:10" x14ac:dyDescent="0.25">
      <c r="C468" s="6"/>
      <c r="G468" s="6"/>
      <c r="I468" s="27"/>
      <c r="J468" s="28"/>
    </row>
    <row r="469" spans="3:10" x14ac:dyDescent="0.25">
      <c r="C469" s="6"/>
      <c r="G469" s="6"/>
      <c r="I469" s="27"/>
    </row>
    <row r="470" spans="3:10" x14ac:dyDescent="0.25">
      <c r="C470" s="6"/>
      <c r="G470" s="6"/>
      <c r="I470" s="27"/>
    </row>
    <row r="471" spans="3:10" x14ac:dyDescent="0.25">
      <c r="C471" s="6"/>
      <c r="G471" s="6"/>
      <c r="I471" s="26"/>
    </row>
    <row r="472" spans="3:10" x14ac:dyDescent="0.25">
      <c r="C472" s="6"/>
      <c r="G472" s="6"/>
      <c r="I472" s="26"/>
    </row>
    <row r="473" spans="3:10" x14ac:dyDescent="0.25">
      <c r="C473" s="6"/>
      <c r="G473" s="6"/>
      <c r="J473" s="28"/>
    </row>
    <row r="474" spans="3:10" x14ac:dyDescent="0.25">
      <c r="C474" s="6"/>
      <c r="G474" s="6"/>
      <c r="J474" s="28"/>
    </row>
    <row r="475" spans="3:10" x14ac:dyDescent="0.25">
      <c r="C475" s="6"/>
      <c r="G475" s="6"/>
      <c r="I475" s="26"/>
    </row>
    <row r="476" spans="3:10" x14ac:dyDescent="0.25">
      <c r="C476" s="6"/>
      <c r="G476" s="6"/>
      <c r="I476" s="26"/>
    </row>
    <row r="477" spans="3:10" x14ac:dyDescent="0.25">
      <c r="C477" s="6"/>
      <c r="G477" s="6"/>
      <c r="I477" s="26"/>
    </row>
    <row r="478" spans="3:10" x14ac:dyDescent="0.25">
      <c r="C478" s="6"/>
      <c r="G478" s="6"/>
      <c r="I478" s="26"/>
    </row>
    <row r="479" spans="3:10" x14ac:dyDescent="0.25">
      <c r="C479" s="6"/>
      <c r="G479" s="6"/>
      <c r="I479" s="26"/>
    </row>
    <row r="480" spans="3:10" x14ac:dyDescent="0.25">
      <c r="C480" s="6"/>
      <c r="G480" s="6"/>
      <c r="I480" s="26"/>
    </row>
    <row r="481" spans="3:9" x14ac:dyDescent="0.25">
      <c r="C481" s="6"/>
      <c r="G481" s="6"/>
    </row>
    <row r="482" spans="3:9" x14ac:dyDescent="0.25">
      <c r="C482" s="6"/>
      <c r="G482" s="6"/>
      <c r="I482" s="26"/>
    </row>
    <row r="483" spans="3:9" x14ac:dyDescent="0.25">
      <c r="C483" s="6"/>
      <c r="G483" s="6"/>
    </row>
    <row r="484" spans="3:9" x14ac:dyDescent="0.25">
      <c r="C484" s="6"/>
      <c r="G484" s="6"/>
    </row>
    <row r="485" spans="3:9" x14ac:dyDescent="0.25">
      <c r="C485" s="6"/>
      <c r="G485" s="6"/>
    </row>
    <row r="486" spans="3:9" x14ac:dyDescent="0.25">
      <c r="C486" s="6"/>
      <c r="G486" s="6"/>
    </row>
    <row r="487" spans="3:9" x14ac:dyDescent="0.25">
      <c r="C487" s="6"/>
      <c r="F487" s="28"/>
      <c r="G487" s="6"/>
      <c r="I487" s="27"/>
    </row>
    <row r="488" spans="3:9" x14ac:dyDescent="0.25">
      <c r="C488" s="6"/>
      <c r="G488" s="6"/>
    </row>
    <row r="489" spans="3:9" x14ac:dyDescent="0.25">
      <c r="C489" s="6"/>
      <c r="G489" s="6"/>
    </row>
    <row r="490" spans="3:9" x14ac:dyDescent="0.25">
      <c r="C490" s="6"/>
      <c r="G490" s="6"/>
    </row>
    <row r="491" spans="3:9" x14ac:dyDescent="0.25">
      <c r="C491" s="6"/>
      <c r="G491" s="6"/>
    </row>
    <row r="492" spans="3:9" x14ac:dyDescent="0.25">
      <c r="C492" s="6"/>
      <c r="G492" s="6"/>
    </row>
    <row r="493" spans="3:9" x14ac:dyDescent="0.25">
      <c r="C493" s="6"/>
      <c r="G493" s="6"/>
      <c r="I493" s="26"/>
    </row>
    <row r="494" spans="3:9" x14ac:dyDescent="0.25">
      <c r="C494" s="6"/>
      <c r="G494" s="6"/>
    </row>
    <row r="495" spans="3:9" x14ac:dyDescent="0.25">
      <c r="C495" s="6"/>
      <c r="G495" s="6"/>
      <c r="I495" s="26"/>
    </row>
    <row r="496" spans="3:9" x14ac:dyDescent="0.25">
      <c r="C496" s="6"/>
      <c r="G496" s="6"/>
      <c r="I496" s="27"/>
    </row>
    <row r="497" spans="3:9" x14ac:dyDescent="0.25">
      <c r="C497" s="6"/>
      <c r="G497" s="6"/>
      <c r="I497" s="26"/>
    </row>
    <row r="498" spans="3:9" x14ac:dyDescent="0.25">
      <c r="C498" s="6"/>
      <c r="G498" s="6"/>
      <c r="I498" s="26"/>
    </row>
    <row r="499" spans="3:9" x14ac:dyDescent="0.25">
      <c r="C499" s="6"/>
      <c r="G499" s="6"/>
      <c r="I499" s="26"/>
    </row>
    <row r="500" spans="3:9" x14ac:dyDescent="0.25">
      <c r="C500" s="6"/>
      <c r="G500" s="6"/>
      <c r="I500" s="26"/>
    </row>
    <row r="501" spans="3:9" x14ac:dyDescent="0.25">
      <c r="C501" s="6"/>
      <c r="G501" s="6"/>
      <c r="I501" s="26"/>
    </row>
    <row r="502" spans="3:9" x14ac:dyDescent="0.25">
      <c r="C502" s="6"/>
      <c r="G502" s="6"/>
      <c r="I502" s="27"/>
    </row>
    <row r="503" spans="3:9" x14ac:dyDescent="0.25">
      <c r="C503" s="6"/>
      <c r="G503" s="6"/>
      <c r="I503" s="26"/>
    </row>
    <row r="504" spans="3:9" x14ac:dyDescent="0.25">
      <c r="C504" s="6"/>
      <c r="G504" s="6"/>
      <c r="I504" s="26"/>
    </row>
    <row r="505" spans="3:9" x14ac:dyDescent="0.25">
      <c r="C505" s="6"/>
      <c r="G505" s="6"/>
      <c r="I505" s="26"/>
    </row>
    <row r="506" spans="3:9" x14ac:dyDescent="0.25">
      <c r="C506" s="6"/>
      <c r="G506" s="6"/>
      <c r="I506" s="26"/>
    </row>
    <row r="507" spans="3:9" x14ac:dyDescent="0.25">
      <c r="C507" s="6"/>
      <c r="F507" s="28"/>
      <c r="G507" s="6"/>
      <c r="I507" s="27"/>
    </row>
    <row r="508" spans="3:9" x14ac:dyDescent="0.25">
      <c r="C508" s="6"/>
      <c r="G508" s="6"/>
    </row>
    <row r="509" spans="3:9" x14ac:dyDescent="0.25">
      <c r="C509" s="6"/>
      <c r="G509" s="6"/>
    </row>
    <row r="510" spans="3:9" x14ac:dyDescent="0.25">
      <c r="C510" s="6"/>
      <c r="G510" s="6"/>
      <c r="I510" s="26"/>
    </row>
    <row r="511" spans="3:9" x14ac:dyDescent="0.25">
      <c r="C511" s="6"/>
      <c r="G511" s="6"/>
      <c r="I511" s="27"/>
    </row>
    <row r="512" spans="3:9" x14ac:dyDescent="0.25">
      <c r="C512" s="6"/>
      <c r="I512" s="27"/>
    </row>
    <row r="513" spans="3:9" x14ac:dyDescent="0.25">
      <c r="C513" s="6"/>
      <c r="G513" s="6"/>
      <c r="I513" s="26"/>
    </row>
    <row r="514" spans="3:9" x14ac:dyDescent="0.25">
      <c r="C514" s="6"/>
      <c r="G514" s="6"/>
      <c r="I514" s="26"/>
    </row>
    <row r="515" spans="3:9" x14ac:dyDescent="0.25">
      <c r="C515" s="6"/>
      <c r="G515" s="6"/>
      <c r="I515" s="26"/>
    </row>
    <row r="516" spans="3:9" x14ac:dyDescent="0.25">
      <c r="C516" s="6"/>
      <c r="G516" s="6"/>
      <c r="I516" s="26"/>
    </row>
    <row r="517" spans="3:9" x14ac:dyDescent="0.25">
      <c r="C517" s="6"/>
      <c r="G517" s="6"/>
    </row>
    <row r="518" spans="3:9" x14ac:dyDescent="0.25">
      <c r="C518" s="6"/>
      <c r="G518" s="6"/>
    </row>
    <row r="519" spans="3:9" x14ac:dyDescent="0.25">
      <c r="C519" s="6"/>
      <c r="G519" s="6"/>
    </row>
    <row r="520" spans="3:9" x14ac:dyDescent="0.25">
      <c r="C520" s="6"/>
      <c r="G520" s="6"/>
      <c r="I520" s="26"/>
    </row>
    <row r="521" spans="3:9" x14ac:dyDescent="0.25">
      <c r="C521" s="6"/>
      <c r="G521" s="6"/>
    </row>
    <row r="522" spans="3:9" x14ac:dyDescent="0.25">
      <c r="C522" s="6"/>
      <c r="G522" s="6"/>
      <c r="I522" s="26"/>
    </row>
    <row r="523" spans="3:9" x14ac:dyDescent="0.25">
      <c r="C523" s="6"/>
      <c r="G523" s="6"/>
      <c r="I523" s="26"/>
    </row>
    <row r="524" spans="3:9" x14ac:dyDescent="0.25">
      <c r="C524" s="6"/>
      <c r="G524" s="6"/>
      <c r="I524" s="27"/>
    </row>
    <row r="525" spans="3:9" x14ac:dyDescent="0.25">
      <c r="C525" s="6"/>
      <c r="G525" s="6"/>
      <c r="I525" s="27"/>
    </row>
    <row r="526" spans="3:9" x14ac:dyDescent="0.25">
      <c r="C526" s="6"/>
      <c r="G526" s="6"/>
      <c r="I526" s="27"/>
    </row>
    <row r="527" spans="3:9" x14ac:dyDescent="0.25">
      <c r="C527" s="6"/>
      <c r="G527" s="6"/>
    </row>
    <row r="528" spans="3:9" x14ac:dyDescent="0.25">
      <c r="C528" s="6"/>
      <c r="G528" s="6"/>
    </row>
    <row r="529" spans="3:10" x14ac:dyDescent="0.25">
      <c r="C529" s="6"/>
      <c r="G529" s="6"/>
    </row>
    <row r="530" spans="3:10" x14ac:dyDescent="0.25">
      <c r="C530" s="6"/>
      <c r="F530" s="28"/>
      <c r="G530" s="6"/>
    </row>
    <row r="531" spans="3:10" x14ac:dyDescent="0.25">
      <c r="C531" s="6"/>
      <c r="F531" s="28"/>
      <c r="G531" s="6"/>
    </row>
    <row r="532" spans="3:10" x14ac:dyDescent="0.25">
      <c r="C532" s="6"/>
      <c r="G532" s="6"/>
    </row>
    <row r="533" spans="3:10" x14ac:dyDescent="0.25">
      <c r="C533" s="6"/>
      <c r="G533" s="6"/>
    </row>
    <row r="534" spans="3:10" x14ac:dyDescent="0.25">
      <c r="C534" s="6"/>
      <c r="F534" s="28"/>
      <c r="G534" s="6"/>
    </row>
    <row r="535" spans="3:10" x14ac:dyDescent="0.25">
      <c r="C535" s="6"/>
      <c r="F535" s="28"/>
      <c r="G535" s="6"/>
    </row>
    <row r="536" spans="3:10" x14ac:dyDescent="0.25">
      <c r="C536" s="6"/>
      <c r="G536" s="6"/>
    </row>
    <row r="537" spans="3:10" x14ac:dyDescent="0.25">
      <c r="C537" s="6"/>
      <c r="G537" s="6"/>
    </row>
    <row r="538" spans="3:10" x14ac:dyDescent="0.25">
      <c r="C538" s="6"/>
      <c r="G538" s="6"/>
    </row>
    <row r="539" spans="3:10" x14ac:dyDescent="0.25">
      <c r="C539" s="6"/>
      <c r="F539" s="28"/>
      <c r="G539" s="6"/>
    </row>
    <row r="540" spans="3:10" x14ac:dyDescent="0.25">
      <c r="C540" s="6"/>
      <c r="F540" s="28"/>
      <c r="G540" s="6"/>
    </row>
    <row r="541" spans="3:10" x14ac:dyDescent="0.25">
      <c r="C541" s="6"/>
      <c r="G541" s="6"/>
    </row>
    <row r="542" spans="3:10" x14ac:dyDescent="0.25">
      <c r="C542" s="6"/>
      <c r="G542" s="6"/>
    </row>
    <row r="543" spans="3:10" x14ac:dyDescent="0.25">
      <c r="C543" s="6"/>
      <c r="G543" s="6"/>
      <c r="J543" s="28"/>
    </row>
    <row r="544" spans="3:10" x14ac:dyDescent="0.25">
      <c r="C544" s="6"/>
      <c r="G544" s="6"/>
    </row>
    <row r="545" spans="3:9" x14ac:dyDescent="0.25">
      <c r="C545" s="6"/>
      <c r="G545" s="6"/>
    </row>
    <row r="546" spans="3:9" x14ac:dyDescent="0.25">
      <c r="C546" s="6"/>
      <c r="G546" s="6"/>
    </row>
    <row r="547" spans="3:9" x14ac:dyDescent="0.25">
      <c r="C547" s="6"/>
      <c r="G547" s="6"/>
    </row>
    <row r="548" spans="3:9" x14ac:dyDescent="0.25">
      <c r="C548" s="6"/>
      <c r="G548" s="6"/>
    </row>
    <row r="549" spans="3:9" x14ac:dyDescent="0.25">
      <c r="C549" s="6"/>
      <c r="G549" s="6"/>
    </row>
    <row r="550" spans="3:9" x14ac:dyDescent="0.25">
      <c r="C550" s="6"/>
      <c r="G550" s="6"/>
    </row>
    <row r="551" spans="3:9" x14ac:dyDescent="0.25">
      <c r="C551" s="6"/>
      <c r="G551" s="6"/>
    </row>
    <row r="552" spans="3:9" x14ac:dyDescent="0.25">
      <c r="C552" s="6"/>
      <c r="G552" s="6"/>
      <c r="I552" s="26"/>
    </row>
    <row r="553" spans="3:9" x14ac:dyDescent="0.25">
      <c r="C553" s="6"/>
      <c r="G553" s="6"/>
      <c r="I553" s="26"/>
    </row>
    <row r="554" spans="3:9" x14ac:dyDescent="0.25">
      <c r="C554" s="6"/>
      <c r="G554" s="6"/>
      <c r="I554" s="26"/>
    </row>
    <row r="555" spans="3:9" x14ac:dyDescent="0.25">
      <c r="C555" s="6"/>
      <c r="G555" s="6"/>
    </row>
    <row r="556" spans="3:9" x14ac:dyDescent="0.25">
      <c r="C556" s="6"/>
      <c r="G556" s="6"/>
    </row>
    <row r="557" spans="3:9" x14ac:dyDescent="0.25">
      <c r="C557" s="6"/>
      <c r="G557" s="6"/>
    </row>
    <row r="558" spans="3:9" x14ac:dyDescent="0.25">
      <c r="C558" s="6"/>
      <c r="G558" s="6"/>
    </row>
    <row r="559" spans="3:9" x14ac:dyDescent="0.25">
      <c r="C559" s="6"/>
      <c r="G559" s="6"/>
      <c r="I559" s="26"/>
    </row>
    <row r="560" spans="3:9" x14ac:dyDescent="0.25">
      <c r="C560" s="6"/>
      <c r="G560" s="6"/>
      <c r="I560" s="26"/>
    </row>
    <row r="561" spans="3:9" x14ac:dyDescent="0.25">
      <c r="C561" s="6"/>
      <c r="G561" s="6"/>
    </row>
    <row r="562" spans="3:9" x14ac:dyDescent="0.25">
      <c r="C562" s="6"/>
      <c r="G562" s="6"/>
      <c r="I562" s="26"/>
    </row>
    <row r="563" spans="3:9" x14ac:dyDescent="0.25">
      <c r="C563" s="6"/>
      <c r="G563" s="6"/>
      <c r="I563" s="26"/>
    </row>
    <row r="564" spans="3:9" x14ac:dyDescent="0.25">
      <c r="C564" s="6"/>
      <c r="G564" s="6"/>
      <c r="I564" s="26"/>
    </row>
    <row r="565" spans="3:9" x14ac:dyDescent="0.25">
      <c r="C565" s="6"/>
      <c r="G565" s="6"/>
    </row>
    <row r="566" spans="3:9" x14ac:dyDescent="0.25">
      <c r="C566" s="6"/>
      <c r="G566" s="6"/>
    </row>
    <row r="567" spans="3:9" x14ac:dyDescent="0.25">
      <c r="C567" s="6"/>
      <c r="G567" s="6"/>
    </row>
    <row r="568" spans="3:9" x14ac:dyDescent="0.25">
      <c r="C568" s="6"/>
      <c r="G568" s="6"/>
      <c r="I568" s="27"/>
    </row>
    <row r="569" spans="3:9" x14ac:dyDescent="0.25">
      <c r="C569" s="6"/>
      <c r="G569" s="6"/>
      <c r="I569" s="27"/>
    </row>
    <row r="570" spans="3:9" x14ac:dyDescent="0.25">
      <c r="C570" s="6"/>
      <c r="G570" s="6"/>
      <c r="I570" s="27"/>
    </row>
    <row r="571" spans="3:9" x14ac:dyDescent="0.25">
      <c r="C571" s="6"/>
      <c r="G571" s="6"/>
      <c r="I571" s="27"/>
    </row>
    <row r="572" spans="3:9" x14ac:dyDescent="0.25">
      <c r="C572" s="6"/>
      <c r="F572" s="28"/>
      <c r="G572" s="6"/>
      <c r="I572" s="27"/>
    </row>
    <row r="573" spans="3:9" x14ac:dyDescent="0.25">
      <c r="C573" s="6"/>
      <c r="G573" s="6"/>
      <c r="I573" s="27"/>
    </row>
    <row r="574" spans="3:9" x14ac:dyDescent="0.25">
      <c r="C574" s="6"/>
      <c r="G574" s="6"/>
      <c r="I574" s="27"/>
    </row>
    <row r="575" spans="3:9" x14ac:dyDescent="0.25">
      <c r="C575" s="6"/>
      <c r="G575" s="6"/>
      <c r="I575" s="27"/>
    </row>
    <row r="576" spans="3:9" x14ac:dyDescent="0.25">
      <c r="C576" s="6"/>
      <c r="G576" s="6"/>
      <c r="I576" s="27"/>
    </row>
    <row r="577" spans="3:9" x14ac:dyDescent="0.25">
      <c r="C577" s="6"/>
      <c r="G577" s="6"/>
      <c r="I577" s="27"/>
    </row>
    <row r="578" spans="3:9" x14ac:dyDescent="0.25">
      <c r="C578" s="6"/>
      <c r="G578" s="6"/>
      <c r="I578" s="27"/>
    </row>
    <row r="579" spans="3:9" x14ac:dyDescent="0.25">
      <c r="C579" s="6"/>
      <c r="G579" s="6"/>
      <c r="I579" s="26"/>
    </row>
    <row r="580" spans="3:9" x14ac:dyDescent="0.25">
      <c r="C580" s="6"/>
      <c r="G580" s="6"/>
    </row>
    <row r="581" spans="3:9" x14ac:dyDescent="0.25">
      <c r="C581" s="6"/>
      <c r="G581" s="6"/>
      <c r="I581" s="26"/>
    </row>
    <row r="582" spans="3:9" x14ac:dyDescent="0.25">
      <c r="C582" s="6"/>
      <c r="G582" s="6"/>
      <c r="I582" s="27"/>
    </row>
    <row r="583" spans="3:9" x14ac:dyDescent="0.25">
      <c r="C583" s="6"/>
      <c r="G583" s="6"/>
      <c r="I583" s="27"/>
    </row>
    <row r="584" spans="3:9" x14ac:dyDescent="0.25">
      <c r="C584" s="6"/>
      <c r="G584" s="6"/>
      <c r="I584" s="26"/>
    </row>
    <row r="585" spans="3:9" x14ac:dyDescent="0.25">
      <c r="C585" s="6"/>
      <c r="G585" s="6"/>
      <c r="I585" s="26"/>
    </row>
    <row r="586" spans="3:9" x14ac:dyDescent="0.25">
      <c r="C586" s="6"/>
      <c r="G586" s="6"/>
      <c r="I586" s="27"/>
    </row>
    <row r="587" spans="3:9" x14ac:dyDescent="0.25">
      <c r="C587" s="6"/>
      <c r="G587" s="6"/>
      <c r="I587" s="27"/>
    </row>
    <row r="588" spans="3:9" x14ac:dyDescent="0.25">
      <c r="C588" s="6"/>
      <c r="G588" s="6"/>
      <c r="I588" s="27"/>
    </row>
    <row r="589" spans="3:9" x14ac:dyDescent="0.25">
      <c r="C589" s="6"/>
      <c r="F589" s="28"/>
      <c r="G589" s="6"/>
      <c r="I589" s="27"/>
    </row>
    <row r="590" spans="3:9" x14ac:dyDescent="0.25">
      <c r="C590" s="6"/>
      <c r="G590" s="6"/>
    </row>
    <row r="591" spans="3:9" x14ac:dyDescent="0.25">
      <c r="C591" s="6"/>
      <c r="G591" s="6"/>
    </row>
    <row r="592" spans="3:9" x14ac:dyDescent="0.25">
      <c r="C592" s="6"/>
      <c r="G592" s="6"/>
    </row>
    <row r="593" spans="3:9" x14ac:dyDescent="0.25">
      <c r="C593" s="6"/>
      <c r="G593" s="6"/>
    </row>
    <row r="594" spans="3:9" x14ac:dyDescent="0.25">
      <c r="C594" s="6"/>
      <c r="G594" s="6"/>
    </row>
    <row r="595" spans="3:9" x14ac:dyDescent="0.25">
      <c r="C595" s="6"/>
      <c r="G595" s="6"/>
    </row>
    <row r="596" spans="3:9" x14ac:dyDescent="0.25">
      <c r="C596" s="6"/>
      <c r="G596" s="6"/>
    </row>
    <row r="597" spans="3:9" x14ac:dyDescent="0.25">
      <c r="C597" s="6"/>
      <c r="G597" s="6"/>
      <c r="I597" s="26"/>
    </row>
    <row r="598" spans="3:9" x14ac:dyDescent="0.25">
      <c r="C598" s="6"/>
      <c r="G598" s="6"/>
      <c r="I598" s="26"/>
    </row>
    <row r="599" spans="3:9" x14ac:dyDescent="0.25">
      <c r="C599" s="6"/>
      <c r="G599" s="6"/>
    </row>
    <row r="600" spans="3:9" x14ac:dyDescent="0.25">
      <c r="C600" s="6"/>
      <c r="G600" s="6"/>
      <c r="I600" s="26"/>
    </row>
    <row r="601" spans="3:9" x14ac:dyDescent="0.25">
      <c r="C601" s="6"/>
      <c r="G601" s="6"/>
      <c r="I601" s="26"/>
    </row>
    <row r="602" spans="3:9" x14ac:dyDescent="0.25">
      <c r="C602" s="6"/>
      <c r="G602" s="6"/>
      <c r="I602" s="27"/>
    </row>
    <row r="603" spans="3:9" x14ac:dyDescent="0.25">
      <c r="C603" s="6"/>
      <c r="G603" s="6"/>
      <c r="I603" s="27"/>
    </row>
    <row r="604" spans="3:9" x14ac:dyDescent="0.25">
      <c r="C604" s="6"/>
      <c r="G604" s="6"/>
      <c r="I604" s="27"/>
    </row>
    <row r="605" spans="3:9" x14ac:dyDescent="0.25">
      <c r="C605" s="6"/>
      <c r="G605" s="6"/>
      <c r="I605" s="27"/>
    </row>
    <row r="606" spans="3:9" x14ac:dyDescent="0.25">
      <c r="C606" s="6"/>
      <c r="G606" s="6"/>
      <c r="I606" s="26"/>
    </row>
    <row r="607" spans="3:9" x14ac:dyDescent="0.25">
      <c r="C607" s="6"/>
      <c r="G607" s="6"/>
    </row>
    <row r="608" spans="3:9" x14ac:dyDescent="0.25">
      <c r="C608" s="6"/>
      <c r="G608" s="6"/>
    </row>
    <row r="609" spans="3:9" x14ac:dyDescent="0.25">
      <c r="C609" s="6"/>
      <c r="G609" s="6"/>
    </row>
    <row r="610" spans="3:9" x14ac:dyDescent="0.25">
      <c r="C610" s="6"/>
      <c r="G610" s="6"/>
    </row>
    <row r="611" spans="3:9" x14ac:dyDescent="0.25">
      <c r="C611" s="6"/>
      <c r="G611" s="6"/>
    </row>
    <row r="612" spans="3:9" x14ac:dyDescent="0.25">
      <c r="C612" s="6"/>
      <c r="G612" s="6"/>
      <c r="I612" s="26"/>
    </row>
    <row r="613" spans="3:9" x14ac:dyDescent="0.25">
      <c r="C613" s="6"/>
      <c r="G613" s="6"/>
      <c r="I613" s="26"/>
    </row>
    <row r="614" spans="3:9" x14ac:dyDescent="0.25">
      <c r="C614" s="6"/>
      <c r="G614" s="6"/>
      <c r="I614" s="26"/>
    </row>
    <row r="615" spans="3:9" x14ac:dyDescent="0.25">
      <c r="C615" s="6"/>
      <c r="G615" s="6"/>
      <c r="I615" s="26"/>
    </row>
    <row r="616" spans="3:9" x14ac:dyDescent="0.25">
      <c r="C616" s="6"/>
      <c r="G616" s="6"/>
    </row>
    <row r="617" spans="3:9" x14ac:dyDescent="0.25">
      <c r="C617" s="6"/>
      <c r="G617" s="6"/>
    </row>
    <row r="618" spans="3:9" x14ac:dyDescent="0.25">
      <c r="C618" s="6"/>
      <c r="G618" s="6"/>
    </row>
    <row r="619" spans="3:9" x14ac:dyDescent="0.25">
      <c r="C619" s="6"/>
      <c r="G619" s="6"/>
    </row>
    <row r="620" spans="3:9" x14ac:dyDescent="0.25">
      <c r="C620" s="6"/>
      <c r="G620" s="6"/>
      <c r="I620" s="26"/>
    </row>
    <row r="621" spans="3:9" x14ac:dyDescent="0.25">
      <c r="C621" s="6"/>
      <c r="G621" s="6"/>
      <c r="I621" s="26"/>
    </row>
    <row r="622" spans="3:9" x14ac:dyDescent="0.25">
      <c r="C622" s="6"/>
      <c r="G622" s="6"/>
      <c r="I622" s="26"/>
    </row>
    <row r="623" spans="3:9" x14ac:dyDescent="0.25">
      <c r="C623" s="6"/>
      <c r="G623" s="6"/>
    </row>
    <row r="624" spans="3:9" x14ac:dyDescent="0.25">
      <c r="C624" s="6"/>
      <c r="G624" s="6"/>
    </row>
    <row r="625" spans="3:9" x14ac:dyDescent="0.25">
      <c r="C625" s="6"/>
      <c r="G625" s="6"/>
    </row>
    <row r="626" spans="3:9" x14ac:dyDescent="0.25">
      <c r="C626" s="6"/>
      <c r="G626" s="6"/>
      <c r="I626" s="27"/>
    </row>
    <row r="627" spans="3:9" x14ac:dyDescent="0.25">
      <c r="C627" s="6"/>
      <c r="G627" s="6"/>
    </row>
    <row r="628" spans="3:9" x14ac:dyDescent="0.25">
      <c r="C628" s="6"/>
      <c r="G628" s="6"/>
    </row>
    <row r="629" spans="3:9" x14ac:dyDescent="0.25">
      <c r="C629" s="6"/>
      <c r="G629" s="6"/>
    </row>
    <row r="630" spans="3:9" x14ac:dyDescent="0.25">
      <c r="C630" s="6"/>
      <c r="G630" s="6"/>
    </row>
    <row r="631" spans="3:9" x14ac:dyDescent="0.25">
      <c r="C631" s="6"/>
      <c r="G631" s="6"/>
    </row>
    <row r="632" spans="3:9" x14ac:dyDescent="0.25">
      <c r="C632" s="6"/>
      <c r="G632" s="6"/>
    </row>
    <row r="633" spans="3:9" x14ac:dyDescent="0.25">
      <c r="C633" s="6"/>
      <c r="G633" s="6"/>
    </row>
    <row r="634" spans="3:9" x14ac:dyDescent="0.25">
      <c r="C634" s="6"/>
      <c r="G634" s="6"/>
      <c r="I634" s="27"/>
    </row>
    <row r="635" spans="3:9" x14ac:dyDescent="0.25">
      <c r="C635" s="6"/>
      <c r="G635" s="6"/>
      <c r="I635" s="27"/>
    </row>
    <row r="636" spans="3:9" x14ac:dyDescent="0.25">
      <c r="C636" s="6"/>
      <c r="G636" s="6"/>
    </row>
    <row r="637" spans="3:9" x14ac:dyDescent="0.25">
      <c r="C637" s="6"/>
      <c r="G637" s="6"/>
    </row>
    <row r="638" spans="3:9" x14ac:dyDescent="0.25">
      <c r="C638" s="6"/>
      <c r="G638" s="6"/>
    </row>
    <row r="639" spans="3:9" x14ac:dyDescent="0.25">
      <c r="C639" s="6"/>
      <c r="G639" s="6"/>
    </row>
    <row r="640" spans="3:9" x14ac:dyDescent="0.25">
      <c r="C640" s="6"/>
      <c r="G640" s="6"/>
    </row>
    <row r="641" spans="3:9" x14ac:dyDescent="0.25">
      <c r="C641" s="6"/>
      <c r="G641" s="6"/>
    </row>
    <row r="642" spans="3:9" x14ac:dyDescent="0.25">
      <c r="C642" s="6"/>
      <c r="G642" s="6"/>
    </row>
    <row r="643" spans="3:9" x14ac:dyDescent="0.25">
      <c r="C643" s="6"/>
      <c r="G643" s="6"/>
    </row>
    <row r="644" spans="3:9" x14ac:dyDescent="0.25">
      <c r="C644" s="6"/>
      <c r="G644" s="6"/>
      <c r="I644" s="26"/>
    </row>
    <row r="645" spans="3:9" x14ac:dyDescent="0.25">
      <c r="C645" s="6"/>
      <c r="G645" s="6"/>
    </row>
    <row r="646" spans="3:9" x14ac:dyDescent="0.25">
      <c r="C646" s="6"/>
      <c r="G646" s="6"/>
    </row>
    <row r="647" spans="3:9" x14ac:dyDescent="0.25">
      <c r="C647" s="6"/>
      <c r="G647" s="6"/>
      <c r="I647" s="26"/>
    </row>
    <row r="648" spans="3:9" x14ac:dyDescent="0.25">
      <c r="C648" s="6"/>
      <c r="G648" s="6"/>
      <c r="I648" s="26"/>
    </row>
    <row r="649" spans="3:9" x14ac:dyDescent="0.25">
      <c r="C649" s="6"/>
      <c r="G649" s="6"/>
      <c r="I649" s="26"/>
    </row>
    <row r="650" spans="3:9" x14ac:dyDescent="0.25">
      <c r="C650" s="6"/>
      <c r="G650" s="6"/>
    </row>
    <row r="651" spans="3:9" x14ac:dyDescent="0.25">
      <c r="C651" s="6"/>
      <c r="G651" s="6"/>
    </row>
    <row r="652" spans="3:9" x14ac:dyDescent="0.25">
      <c r="C652" s="6"/>
      <c r="G652" s="6"/>
    </row>
    <row r="653" spans="3:9" x14ac:dyDescent="0.25">
      <c r="C653" s="6"/>
      <c r="G653" s="6"/>
    </row>
    <row r="654" spans="3:9" x14ac:dyDescent="0.25">
      <c r="C654" s="6"/>
      <c r="G654" s="6"/>
    </row>
    <row r="655" spans="3:9" x14ac:dyDescent="0.25">
      <c r="C655" s="6"/>
      <c r="G655" s="6"/>
    </row>
    <row r="656" spans="3:9" x14ac:dyDescent="0.25">
      <c r="C656" s="6"/>
      <c r="G656" s="6"/>
      <c r="I656" s="27"/>
    </row>
    <row r="657" spans="3:9" x14ac:dyDescent="0.25">
      <c r="C657" s="6"/>
      <c r="G657" s="6"/>
      <c r="I657" s="26"/>
    </row>
    <row r="658" spans="3:9" x14ac:dyDescent="0.25">
      <c r="C658" s="6"/>
      <c r="G658" s="6"/>
      <c r="I658" s="26"/>
    </row>
    <row r="659" spans="3:9" x14ac:dyDescent="0.25">
      <c r="C659" s="6"/>
      <c r="G659" s="6"/>
      <c r="I659" s="26"/>
    </row>
    <row r="660" spans="3:9" x14ac:dyDescent="0.25">
      <c r="C660" s="6"/>
      <c r="G660" s="6"/>
      <c r="I660" s="26"/>
    </row>
    <row r="661" spans="3:9" x14ac:dyDescent="0.25">
      <c r="C661" s="6"/>
      <c r="G661" s="6"/>
      <c r="I661" s="26"/>
    </row>
    <row r="662" spans="3:9" x14ac:dyDescent="0.25">
      <c r="C662" s="6"/>
      <c r="G662" s="6"/>
      <c r="I662" s="27"/>
    </row>
    <row r="663" spans="3:9" x14ac:dyDescent="0.25">
      <c r="C663" s="6"/>
      <c r="G663" s="6"/>
      <c r="I663" s="26"/>
    </row>
    <row r="664" spans="3:9" x14ac:dyDescent="0.25">
      <c r="C664" s="6"/>
      <c r="G664" s="6"/>
      <c r="I664" s="26"/>
    </row>
    <row r="665" spans="3:9" x14ac:dyDescent="0.25">
      <c r="C665" s="6"/>
      <c r="G665" s="6"/>
      <c r="I665" s="26"/>
    </row>
    <row r="666" spans="3:9" x14ac:dyDescent="0.25">
      <c r="C666" s="6"/>
      <c r="G666" s="6"/>
      <c r="I666" s="26"/>
    </row>
    <row r="667" spans="3:9" x14ac:dyDescent="0.25">
      <c r="C667" s="6"/>
      <c r="G667" s="6"/>
      <c r="I667" s="27"/>
    </row>
    <row r="668" spans="3:9" x14ac:dyDescent="0.25">
      <c r="C668" s="6"/>
      <c r="G668" s="6"/>
      <c r="I668" s="27"/>
    </row>
    <row r="669" spans="3:9" x14ac:dyDescent="0.25">
      <c r="C669" s="6"/>
      <c r="G669" s="6"/>
      <c r="I669" s="27"/>
    </row>
    <row r="670" spans="3:9" x14ac:dyDescent="0.25">
      <c r="C670" s="6"/>
      <c r="G670" s="6"/>
      <c r="I670" s="27"/>
    </row>
    <row r="671" spans="3:9" x14ac:dyDescent="0.25">
      <c r="C671" s="6"/>
      <c r="G671" s="6"/>
    </row>
    <row r="672" spans="3:9" x14ac:dyDescent="0.25">
      <c r="C672" s="6"/>
      <c r="G672" s="6"/>
    </row>
    <row r="673" spans="3:9" x14ac:dyDescent="0.25">
      <c r="C673" s="6"/>
      <c r="G673" s="6"/>
    </row>
    <row r="674" spans="3:9" x14ac:dyDescent="0.25">
      <c r="C674" s="6"/>
      <c r="G674" s="6"/>
    </row>
    <row r="675" spans="3:9" x14ac:dyDescent="0.25">
      <c r="C675" s="6"/>
      <c r="G675" s="6"/>
    </row>
    <row r="676" spans="3:9" x14ac:dyDescent="0.25">
      <c r="C676" s="6"/>
      <c r="G676" s="6"/>
    </row>
    <row r="677" spans="3:9" x14ac:dyDescent="0.25">
      <c r="C677" s="6"/>
      <c r="G677" s="6"/>
    </row>
    <row r="678" spans="3:9" x14ac:dyDescent="0.25">
      <c r="C678" s="6"/>
      <c r="G678" s="6"/>
    </row>
    <row r="679" spans="3:9" x14ac:dyDescent="0.25">
      <c r="C679" s="6"/>
      <c r="G679" s="6"/>
    </row>
    <row r="680" spans="3:9" x14ac:dyDescent="0.25">
      <c r="C680" s="6"/>
      <c r="G680" s="6"/>
      <c r="I680" s="26"/>
    </row>
    <row r="681" spans="3:9" x14ac:dyDescent="0.25">
      <c r="C681" s="6"/>
      <c r="G681" s="6"/>
    </row>
    <row r="682" spans="3:9" x14ac:dyDescent="0.25">
      <c r="C682" s="6"/>
      <c r="G682" s="6"/>
    </row>
    <row r="683" spans="3:9" x14ac:dyDescent="0.25">
      <c r="C683" s="6"/>
      <c r="G683" s="6"/>
      <c r="I683" s="26"/>
    </row>
    <row r="684" spans="3:9" x14ac:dyDescent="0.25">
      <c r="C684" s="6"/>
      <c r="G684" s="6"/>
      <c r="I684" s="27"/>
    </row>
    <row r="685" spans="3:9" x14ac:dyDescent="0.25">
      <c r="C685" s="6"/>
      <c r="G685" s="6"/>
    </row>
    <row r="686" spans="3:9" x14ac:dyDescent="0.25">
      <c r="C686" s="6"/>
      <c r="G686" s="6"/>
      <c r="I686" s="26"/>
    </row>
    <row r="687" spans="3:9" x14ac:dyDescent="0.25">
      <c r="C687" s="6"/>
      <c r="G687" s="6"/>
      <c r="I687" s="27"/>
    </row>
    <row r="688" spans="3:9" x14ac:dyDescent="0.25">
      <c r="C688" s="6"/>
      <c r="G688" s="6"/>
    </row>
    <row r="689" spans="3:9" x14ac:dyDescent="0.25">
      <c r="C689" s="6"/>
      <c r="G689" s="6"/>
      <c r="I689" s="26"/>
    </row>
    <row r="690" spans="3:9" x14ac:dyDescent="0.25">
      <c r="C690" s="6"/>
      <c r="G690" s="6"/>
    </row>
    <row r="691" spans="3:9" x14ac:dyDescent="0.25">
      <c r="C691" s="6"/>
      <c r="G691" s="6"/>
      <c r="I691" s="26"/>
    </row>
    <row r="692" spans="3:9" x14ac:dyDescent="0.25">
      <c r="C692" s="6"/>
      <c r="G692" s="6"/>
    </row>
    <row r="693" spans="3:9" x14ac:dyDescent="0.25">
      <c r="C693" s="6"/>
      <c r="G693" s="6"/>
    </row>
    <row r="694" spans="3:9" x14ac:dyDescent="0.25">
      <c r="C694" s="6"/>
      <c r="G694" s="6"/>
    </row>
    <row r="695" spans="3:9" x14ac:dyDescent="0.25">
      <c r="C695" s="6"/>
      <c r="G695" s="6"/>
      <c r="I695" s="26"/>
    </row>
    <row r="696" spans="3:9" x14ac:dyDescent="0.25">
      <c r="C696" s="6"/>
      <c r="G696" s="6"/>
      <c r="I696" s="26"/>
    </row>
    <row r="697" spans="3:9" x14ac:dyDescent="0.25">
      <c r="C697" s="6"/>
      <c r="G697" s="6"/>
      <c r="I697" s="26"/>
    </row>
    <row r="698" spans="3:9" x14ac:dyDescent="0.25">
      <c r="C698" s="6"/>
      <c r="G698" s="6"/>
      <c r="I698" s="26"/>
    </row>
    <row r="699" spans="3:9" x14ac:dyDescent="0.25">
      <c r="C699" s="6"/>
      <c r="G699" s="6"/>
    </row>
    <row r="700" spans="3:9" x14ac:dyDescent="0.25">
      <c r="C700" s="6"/>
      <c r="F700" s="28"/>
      <c r="G700" s="6"/>
    </row>
    <row r="701" spans="3:9" x14ac:dyDescent="0.25">
      <c r="C701" s="6"/>
      <c r="F701" s="28"/>
      <c r="G701" s="6"/>
    </row>
    <row r="702" spans="3:9" x14ac:dyDescent="0.25">
      <c r="C702" s="6"/>
      <c r="F702" s="28"/>
      <c r="G702" s="6"/>
      <c r="I702" s="27"/>
    </row>
    <row r="703" spans="3:9" x14ac:dyDescent="0.25">
      <c r="C703" s="6"/>
      <c r="G703" s="6"/>
    </row>
    <row r="704" spans="3:9" x14ac:dyDescent="0.25">
      <c r="C704" s="6"/>
      <c r="G704" s="6"/>
      <c r="I704" s="26"/>
    </row>
    <row r="705" spans="3:10" x14ac:dyDescent="0.25">
      <c r="C705" s="6"/>
      <c r="G705" s="6"/>
      <c r="I705" s="27"/>
    </row>
    <row r="706" spans="3:10" x14ac:dyDescent="0.25">
      <c r="C706" s="6"/>
      <c r="G706" s="6"/>
      <c r="I706" s="27"/>
    </row>
    <row r="707" spans="3:10" x14ac:dyDescent="0.25">
      <c r="C707" s="6"/>
      <c r="G707" s="6"/>
      <c r="I707" s="26"/>
    </row>
    <row r="708" spans="3:10" x14ac:dyDescent="0.25">
      <c r="C708" s="6"/>
      <c r="G708" s="6"/>
      <c r="I708" s="26"/>
    </row>
    <row r="709" spans="3:10" x14ac:dyDescent="0.25">
      <c r="C709" s="6"/>
      <c r="G709" s="6"/>
      <c r="I709" s="26"/>
    </row>
    <row r="710" spans="3:10" x14ac:dyDescent="0.25">
      <c r="C710" s="6"/>
      <c r="G710" s="6"/>
      <c r="J710" s="28"/>
    </row>
    <row r="711" spans="3:10" x14ac:dyDescent="0.25">
      <c r="C711" s="6"/>
      <c r="G711" s="6"/>
      <c r="I711" s="26"/>
    </row>
    <row r="712" spans="3:10" x14ac:dyDescent="0.25">
      <c r="C712" s="6"/>
      <c r="G712" s="6"/>
      <c r="I712" s="26"/>
    </row>
    <row r="713" spans="3:10" x14ac:dyDescent="0.25">
      <c r="C713" s="6"/>
      <c r="G713" s="6"/>
      <c r="I713" s="26"/>
    </row>
    <row r="714" spans="3:10" x14ac:dyDescent="0.25">
      <c r="C714" s="6"/>
      <c r="G714" s="6"/>
      <c r="I714" s="26"/>
    </row>
    <row r="715" spans="3:10" x14ac:dyDescent="0.25">
      <c r="C715" s="6"/>
      <c r="G715" s="6"/>
      <c r="I715" s="26"/>
    </row>
    <row r="716" spans="3:10" x14ac:dyDescent="0.25">
      <c r="C716" s="6"/>
      <c r="G716" s="6"/>
    </row>
    <row r="717" spans="3:10" x14ac:dyDescent="0.25">
      <c r="C717" s="6"/>
      <c r="G717" s="6"/>
    </row>
    <row r="718" spans="3:10" x14ac:dyDescent="0.25">
      <c r="C718" s="6"/>
      <c r="G718" s="6"/>
    </row>
    <row r="719" spans="3:10" x14ac:dyDescent="0.25">
      <c r="C719" s="6"/>
      <c r="G719" s="6"/>
    </row>
    <row r="720" spans="3:10" x14ac:dyDescent="0.25">
      <c r="C720" s="6"/>
      <c r="G720" s="6"/>
    </row>
    <row r="721" spans="3:9" x14ac:dyDescent="0.25">
      <c r="C721" s="6"/>
      <c r="G721" s="6"/>
    </row>
    <row r="722" spans="3:9" x14ac:dyDescent="0.25">
      <c r="C722" s="6"/>
      <c r="G722" s="6"/>
    </row>
    <row r="723" spans="3:9" x14ac:dyDescent="0.25">
      <c r="C723" s="6"/>
      <c r="G723" s="6"/>
    </row>
    <row r="724" spans="3:9" x14ac:dyDescent="0.25">
      <c r="C724" s="6"/>
      <c r="G724" s="6"/>
      <c r="I724" s="27"/>
    </row>
    <row r="725" spans="3:9" x14ac:dyDescent="0.25">
      <c r="C725" s="6"/>
      <c r="G725" s="6"/>
    </row>
    <row r="726" spans="3:9" x14ac:dyDescent="0.25">
      <c r="C726" s="6"/>
      <c r="G726" s="6"/>
    </row>
    <row r="727" spans="3:9" x14ac:dyDescent="0.25">
      <c r="C727" s="6"/>
      <c r="F727" s="28"/>
      <c r="G727" s="6"/>
      <c r="I727" s="27"/>
    </row>
    <row r="728" spans="3:9" x14ac:dyDescent="0.25">
      <c r="C728" s="6"/>
      <c r="G728" s="6"/>
    </row>
    <row r="729" spans="3:9" x14ac:dyDescent="0.25">
      <c r="C729" s="6"/>
      <c r="G729" s="6"/>
    </row>
    <row r="730" spans="3:9" x14ac:dyDescent="0.25">
      <c r="C730" s="6"/>
      <c r="G730" s="6"/>
    </row>
    <row r="731" spans="3:9" x14ac:dyDescent="0.25">
      <c r="C731" s="6"/>
      <c r="G731" s="6"/>
      <c r="I731" s="26"/>
    </row>
    <row r="732" spans="3:9" x14ac:dyDescent="0.25">
      <c r="C732" s="6"/>
      <c r="G732" s="6"/>
      <c r="I732" s="26"/>
    </row>
    <row r="733" spans="3:9" x14ac:dyDescent="0.25">
      <c r="C733" s="6"/>
      <c r="G733" s="6"/>
      <c r="I733" s="27"/>
    </row>
    <row r="734" spans="3:9" x14ac:dyDescent="0.25">
      <c r="C734" s="6"/>
      <c r="G734" s="6"/>
    </row>
    <row r="735" spans="3:9" x14ac:dyDescent="0.25">
      <c r="C735" s="6"/>
      <c r="G735" s="6"/>
    </row>
    <row r="736" spans="3:9" x14ac:dyDescent="0.25">
      <c r="C736" s="6"/>
      <c r="G736" s="6"/>
    </row>
    <row r="737" spans="3:9" x14ac:dyDescent="0.25">
      <c r="C737" s="6"/>
      <c r="G737" s="6"/>
    </row>
    <row r="738" spans="3:9" x14ac:dyDescent="0.25">
      <c r="C738" s="6"/>
      <c r="G738" s="6"/>
    </row>
    <row r="739" spans="3:9" x14ac:dyDescent="0.25">
      <c r="C739" s="6"/>
      <c r="G739" s="6"/>
    </row>
    <row r="740" spans="3:9" x14ac:dyDescent="0.25">
      <c r="C740" s="6"/>
      <c r="G740" s="6"/>
    </row>
    <row r="741" spans="3:9" x14ac:dyDescent="0.25">
      <c r="C741" s="6"/>
      <c r="F741" s="28"/>
      <c r="G741" s="6"/>
      <c r="I741" s="27"/>
    </row>
    <row r="742" spans="3:9" x14ac:dyDescent="0.25">
      <c r="C742" s="6"/>
      <c r="F742" s="28"/>
      <c r="G742" s="6"/>
      <c r="I742" s="26"/>
    </row>
    <row r="743" spans="3:9" x14ac:dyDescent="0.25">
      <c r="C743" s="6"/>
      <c r="G743" s="6"/>
      <c r="I743" s="27"/>
    </row>
    <row r="744" spans="3:9" x14ac:dyDescent="0.25">
      <c r="C744" s="6"/>
      <c r="G744" s="6"/>
      <c r="I744" s="26"/>
    </row>
    <row r="745" spans="3:9" x14ac:dyDescent="0.25">
      <c r="C745" s="6"/>
      <c r="G745" s="6"/>
      <c r="I745" s="26"/>
    </row>
    <row r="746" spans="3:9" x14ac:dyDescent="0.25">
      <c r="C746" s="6"/>
      <c r="F746" s="28"/>
      <c r="G746" s="6"/>
    </row>
    <row r="747" spans="3:9" x14ac:dyDescent="0.25">
      <c r="C747" s="6"/>
      <c r="G747" s="6"/>
      <c r="I747" s="26"/>
    </row>
    <row r="748" spans="3:9" x14ac:dyDescent="0.25">
      <c r="C748" s="6"/>
      <c r="G748" s="6"/>
    </row>
    <row r="749" spans="3:9" x14ac:dyDescent="0.25">
      <c r="C749" s="6"/>
      <c r="G749" s="6"/>
    </row>
    <row r="750" spans="3:9" x14ac:dyDescent="0.25">
      <c r="C750" s="6"/>
      <c r="G750" s="6"/>
      <c r="I750" s="26"/>
    </row>
    <row r="751" spans="3:9" x14ac:dyDescent="0.25">
      <c r="C751" s="6"/>
      <c r="G751" s="6"/>
    </row>
    <row r="752" spans="3:9" x14ac:dyDescent="0.25">
      <c r="C752" s="6"/>
      <c r="G752" s="6"/>
    </row>
    <row r="753" spans="3:10" x14ac:dyDescent="0.25">
      <c r="C753" s="6"/>
      <c r="G753" s="6"/>
      <c r="I753" s="27"/>
    </row>
    <row r="754" spans="3:10" x14ac:dyDescent="0.25">
      <c r="C754" s="6"/>
      <c r="G754" s="6"/>
      <c r="J754" s="28"/>
    </row>
    <row r="755" spans="3:10" x14ac:dyDescent="0.25">
      <c r="C755" s="6"/>
      <c r="G755" s="6"/>
    </row>
    <row r="756" spans="3:10" x14ac:dyDescent="0.25">
      <c r="C756" s="6"/>
      <c r="G756" s="6"/>
      <c r="I756" s="26"/>
    </row>
    <row r="757" spans="3:10" x14ac:dyDescent="0.25">
      <c r="C757" s="6"/>
      <c r="G757" s="6"/>
    </row>
    <row r="758" spans="3:10" x14ac:dyDescent="0.25">
      <c r="C758" s="6"/>
      <c r="G758" s="6"/>
      <c r="I758" s="27"/>
    </row>
    <row r="759" spans="3:10" x14ac:dyDescent="0.25">
      <c r="C759" s="6"/>
      <c r="G759" s="6"/>
      <c r="I759" s="26"/>
    </row>
    <row r="760" spans="3:10" x14ac:dyDescent="0.25">
      <c r="C760" s="6"/>
      <c r="G760" s="6"/>
      <c r="I760" s="26"/>
    </row>
    <row r="761" spans="3:10" x14ac:dyDescent="0.25">
      <c r="C761" s="6"/>
      <c r="F761" s="28"/>
      <c r="G761" s="6"/>
      <c r="I761" s="27"/>
    </row>
    <row r="762" spans="3:10" x14ac:dyDescent="0.25">
      <c r="C762" s="6"/>
      <c r="G762" s="6"/>
    </row>
    <row r="763" spans="3:10" x14ac:dyDescent="0.25">
      <c r="C763" s="6"/>
      <c r="G763" s="6"/>
    </row>
    <row r="764" spans="3:10" x14ac:dyDescent="0.25">
      <c r="C764" s="6"/>
      <c r="G764" s="6"/>
    </row>
    <row r="765" spans="3:10" x14ac:dyDescent="0.25">
      <c r="C765" s="6"/>
      <c r="F765" s="28"/>
      <c r="G765" s="6"/>
      <c r="I765" s="26"/>
    </row>
    <row r="766" spans="3:10" x14ac:dyDescent="0.25">
      <c r="C766" s="6"/>
      <c r="G766" s="6"/>
    </row>
    <row r="767" spans="3:10" x14ac:dyDescent="0.25">
      <c r="C767" s="6"/>
      <c r="G767" s="6"/>
    </row>
    <row r="768" spans="3:10" x14ac:dyDescent="0.25">
      <c r="C768" s="6"/>
      <c r="G768" s="6"/>
    </row>
    <row r="769" spans="3:10" x14ac:dyDescent="0.25">
      <c r="C769" s="6"/>
      <c r="G769" s="6"/>
      <c r="I769" s="26"/>
    </row>
    <row r="770" spans="3:10" x14ac:dyDescent="0.25">
      <c r="C770" s="6"/>
      <c r="G770" s="6"/>
      <c r="I770" s="26"/>
    </row>
    <row r="771" spans="3:10" x14ac:dyDescent="0.25">
      <c r="C771" s="6"/>
      <c r="G771" s="6"/>
      <c r="I771" s="27"/>
    </row>
    <row r="772" spans="3:10" x14ac:dyDescent="0.25">
      <c r="C772" s="6"/>
      <c r="G772" s="6"/>
    </row>
    <row r="773" spans="3:10" x14ac:dyDescent="0.25">
      <c r="C773" s="6"/>
      <c r="G773" s="6"/>
      <c r="J773" s="28"/>
    </row>
    <row r="774" spans="3:10" x14ac:dyDescent="0.25">
      <c r="C774" s="6"/>
      <c r="G774" s="6"/>
      <c r="I774" s="26"/>
    </row>
    <row r="775" spans="3:10" x14ac:dyDescent="0.25">
      <c r="C775" s="6"/>
      <c r="G775" s="6"/>
      <c r="I775" s="26"/>
    </row>
    <row r="776" spans="3:10" x14ac:dyDescent="0.25">
      <c r="C776" s="6"/>
      <c r="G776" s="6"/>
      <c r="I776" s="26"/>
    </row>
    <row r="777" spans="3:10" x14ac:dyDescent="0.25">
      <c r="C777" s="6"/>
      <c r="G777" s="6"/>
      <c r="I777" s="26"/>
    </row>
    <row r="778" spans="3:10" x14ac:dyDescent="0.25">
      <c r="C778" s="6"/>
      <c r="G778" s="6"/>
      <c r="I778" s="26"/>
    </row>
    <row r="779" spans="3:10" x14ac:dyDescent="0.25">
      <c r="C779" s="6"/>
      <c r="G779" s="6"/>
      <c r="I779" s="26"/>
    </row>
    <row r="780" spans="3:10" x14ac:dyDescent="0.25">
      <c r="C780" s="6"/>
      <c r="G780" s="6"/>
      <c r="I780" s="27"/>
    </row>
    <row r="781" spans="3:10" x14ac:dyDescent="0.25">
      <c r="C781" s="6"/>
      <c r="G781" s="6"/>
      <c r="I781" s="26"/>
    </row>
    <row r="782" spans="3:10" x14ac:dyDescent="0.25">
      <c r="C782" s="6"/>
      <c r="G782" s="6"/>
      <c r="I782" s="26"/>
    </row>
    <row r="783" spans="3:10" x14ac:dyDescent="0.25">
      <c r="C783" s="6"/>
      <c r="G783" s="6"/>
      <c r="I783" s="26"/>
    </row>
    <row r="784" spans="3:10" x14ac:dyDescent="0.25">
      <c r="C784" s="6"/>
      <c r="G784" s="6"/>
      <c r="I784" s="26"/>
    </row>
    <row r="785" spans="3:10" x14ac:dyDescent="0.25">
      <c r="C785" s="6"/>
      <c r="G785" s="6"/>
      <c r="I785" s="26"/>
    </row>
    <row r="786" spans="3:10" x14ac:dyDescent="0.25">
      <c r="C786" s="6"/>
      <c r="G786" s="6"/>
      <c r="I786" s="26"/>
    </row>
    <row r="787" spans="3:10" x14ac:dyDescent="0.25">
      <c r="C787" s="6"/>
      <c r="G787" s="6"/>
      <c r="I787" s="26"/>
    </row>
    <row r="788" spans="3:10" x14ac:dyDescent="0.25">
      <c r="C788" s="6"/>
      <c r="F788" s="28"/>
      <c r="G788" s="6"/>
      <c r="I788" s="27"/>
    </row>
    <row r="789" spans="3:10" x14ac:dyDescent="0.25">
      <c r="C789" s="6"/>
      <c r="F789" s="28"/>
      <c r="G789" s="6"/>
      <c r="I789" s="26"/>
    </row>
    <row r="790" spans="3:10" x14ac:dyDescent="0.25">
      <c r="C790" s="6"/>
      <c r="G790" s="6"/>
      <c r="I790" s="26"/>
    </row>
    <row r="791" spans="3:10" x14ac:dyDescent="0.25">
      <c r="C791" s="6"/>
      <c r="G791" s="6"/>
      <c r="I791" s="26"/>
    </row>
    <row r="792" spans="3:10" x14ac:dyDescent="0.25">
      <c r="C792" s="6"/>
      <c r="F792" s="28"/>
      <c r="G792" s="6"/>
      <c r="I792" s="26"/>
    </row>
    <row r="793" spans="3:10" x14ac:dyDescent="0.25">
      <c r="C793" s="6"/>
      <c r="F793" s="28"/>
      <c r="G793" s="6"/>
      <c r="I793" s="26"/>
    </row>
    <row r="794" spans="3:10" x14ac:dyDescent="0.25">
      <c r="C794" s="6"/>
      <c r="G794" s="6"/>
      <c r="I794" s="26"/>
    </row>
    <row r="795" spans="3:10" x14ac:dyDescent="0.25">
      <c r="C795" s="6"/>
      <c r="G795" s="6"/>
      <c r="I795" s="26"/>
    </row>
    <row r="796" spans="3:10" x14ac:dyDescent="0.25">
      <c r="C796" s="6"/>
      <c r="F796" s="28"/>
      <c r="G796" s="6"/>
      <c r="I796" s="27"/>
    </row>
    <row r="797" spans="3:10" x14ac:dyDescent="0.25">
      <c r="C797" s="6"/>
      <c r="F797" s="28"/>
      <c r="G797" s="6"/>
      <c r="I797" s="27"/>
    </row>
    <row r="798" spans="3:10" x14ac:dyDescent="0.25">
      <c r="C798" s="6"/>
      <c r="F798" s="28"/>
      <c r="G798" s="6"/>
      <c r="I798" s="27"/>
    </row>
    <row r="799" spans="3:10" x14ac:dyDescent="0.25">
      <c r="C799" s="6"/>
      <c r="F799" s="28"/>
      <c r="G799" s="6"/>
      <c r="I799" s="27"/>
    </row>
    <row r="800" spans="3:10" x14ac:dyDescent="0.25">
      <c r="C800" s="6"/>
      <c r="G800" s="6"/>
      <c r="J800" s="28"/>
    </row>
    <row r="801" spans="3:10" x14ac:dyDescent="0.25">
      <c r="C801" s="6"/>
      <c r="F801" s="28"/>
      <c r="G801" s="6"/>
      <c r="J801" s="28"/>
    </row>
    <row r="802" spans="3:10" x14ac:dyDescent="0.25">
      <c r="C802" s="6"/>
      <c r="G802" s="6"/>
    </row>
    <row r="803" spans="3:10" x14ac:dyDescent="0.25">
      <c r="C803" s="6"/>
      <c r="F803" s="28"/>
      <c r="G803" s="6"/>
    </row>
    <row r="804" spans="3:10" x14ac:dyDescent="0.25">
      <c r="C804" s="6"/>
      <c r="G804" s="6"/>
    </row>
    <row r="805" spans="3:10" x14ac:dyDescent="0.25">
      <c r="C805" s="6"/>
      <c r="G805" s="6"/>
      <c r="I805" s="26"/>
    </row>
    <row r="806" spans="3:10" x14ac:dyDescent="0.25">
      <c r="C806" s="6"/>
      <c r="G806" s="6"/>
    </row>
    <row r="807" spans="3:10" x14ac:dyDescent="0.25">
      <c r="C807" s="6"/>
      <c r="G807" s="6"/>
    </row>
    <row r="808" spans="3:10" x14ac:dyDescent="0.25">
      <c r="C808" s="6"/>
      <c r="F808" s="28"/>
      <c r="G808" s="6"/>
      <c r="I808" s="26"/>
    </row>
    <row r="809" spans="3:10" x14ac:dyDescent="0.25">
      <c r="C809" s="6"/>
      <c r="F809" s="28"/>
      <c r="G809" s="6"/>
      <c r="J809" s="28"/>
    </row>
    <row r="810" spans="3:10" x14ac:dyDescent="0.25">
      <c r="C810" s="6"/>
      <c r="F810" s="28"/>
      <c r="G810" s="6"/>
    </row>
    <row r="811" spans="3:10" x14ac:dyDescent="0.25">
      <c r="C811" s="6"/>
      <c r="G811" s="6"/>
      <c r="J811" s="28"/>
    </row>
    <row r="812" spans="3:10" x14ac:dyDescent="0.25">
      <c r="C812" s="6"/>
      <c r="G812" s="6"/>
    </row>
    <row r="813" spans="3:10" x14ac:dyDescent="0.25">
      <c r="C813" s="6"/>
      <c r="F813" s="28"/>
      <c r="G813" s="6"/>
    </row>
    <row r="814" spans="3:10" x14ac:dyDescent="0.25">
      <c r="C814" s="6"/>
      <c r="F814" s="28"/>
      <c r="G814" s="6"/>
    </row>
    <row r="815" spans="3:10" x14ac:dyDescent="0.25">
      <c r="C815" s="6"/>
      <c r="F815" s="28"/>
      <c r="G815" s="6"/>
      <c r="I815" s="27"/>
    </row>
    <row r="816" spans="3:10" x14ac:dyDescent="0.25">
      <c r="C816" s="6"/>
      <c r="G816" s="6"/>
      <c r="I816" s="27"/>
    </row>
    <row r="817" spans="3:10" x14ac:dyDescent="0.25">
      <c r="C817" s="6"/>
      <c r="F817" s="28"/>
      <c r="G817" s="6"/>
    </row>
    <row r="818" spans="3:10" x14ac:dyDescent="0.25">
      <c r="C818" s="6"/>
      <c r="F818" s="28"/>
      <c r="G818" s="6"/>
      <c r="I818" s="27"/>
    </row>
    <row r="819" spans="3:10" x14ac:dyDescent="0.25">
      <c r="C819" s="6"/>
      <c r="F819" s="28"/>
      <c r="G819" s="6"/>
    </row>
    <row r="820" spans="3:10" x14ac:dyDescent="0.25">
      <c r="C820" s="6"/>
      <c r="F820" s="28"/>
      <c r="G820" s="6"/>
      <c r="I820" s="26"/>
    </row>
    <row r="821" spans="3:10" x14ac:dyDescent="0.25">
      <c r="C821" s="6"/>
      <c r="F821" s="28"/>
      <c r="G821" s="6"/>
      <c r="J821" s="28"/>
    </row>
    <row r="822" spans="3:10" x14ac:dyDescent="0.25">
      <c r="C822" s="6"/>
      <c r="F822" s="28"/>
      <c r="G822" s="6"/>
      <c r="J822" s="28"/>
    </row>
    <row r="823" spans="3:10" x14ac:dyDescent="0.25">
      <c r="C823" s="6"/>
      <c r="F823" s="28"/>
      <c r="G823" s="6"/>
    </row>
    <row r="824" spans="3:10" x14ac:dyDescent="0.25">
      <c r="C824" s="6"/>
      <c r="F824" s="28"/>
      <c r="G824" s="6"/>
      <c r="I824" s="27"/>
    </row>
    <row r="825" spans="3:10" x14ac:dyDescent="0.25">
      <c r="C825" s="6"/>
      <c r="F825" s="28"/>
      <c r="G825" s="6"/>
    </row>
    <row r="826" spans="3:10" x14ac:dyDescent="0.25">
      <c r="C826" s="6"/>
      <c r="F826" s="28"/>
      <c r="G826" s="6"/>
    </row>
    <row r="827" spans="3:10" x14ac:dyDescent="0.25">
      <c r="C827" s="6"/>
      <c r="F827" s="28"/>
      <c r="G827" s="6"/>
      <c r="J827" s="28"/>
    </row>
    <row r="828" spans="3:10" x14ac:dyDescent="0.25">
      <c r="C828" s="6"/>
      <c r="F828" s="28"/>
      <c r="G828" s="6"/>
    </row>
    <row r="829" spans="3:10" x14ac:dyDescent="0.25">
      <c r="C829" s="6"/>
      <c r="G829" s="6"/>
    </row>
    <row r="830" spans="3:10" x14ac:dyDescent="0.25">
      <c r="C830" s="6"/>
      <c r="F830" s="28"/>
      <c r="G830" s="6"/>
      <c r="I830" s="27"/>
    </row>
    <row r="831" spans="3:10" x14ac:dyDescent="0.25">
      <c r="C831" s="6"/>
      <c r="F831" s="28"/>
      <c r="G831" s="6"/>
      <c r="J831" s="28"/>
    </row>
    <row r="832" spans="3:10" x14ac:dyDescent="0.25">
      <c r="C832" s="6"/>
      <c r="F832" s="28"/>
      <c r="G832" s="6"/>
      <c r="J832" s="28"/>
    </row>
    <row r="833" spans="3:10" x14ac:dyDescent="0.25">
      <c r="C833" s="6"/>
      <c r="G833" s="6"/>
    </row>
    <row r="834" spans="3:10" x14ac:dyDescent="0.25">
      <c r="C834" s="6"/>
      <c r="F834" s="28"/>
      <c r="G834" s="6"/>
      <c r="J834" s="28"/>
    </row>
    <row r="835" spans="3:10" x14ac:dyDescent="0.25">
      <c r="C835" s="6"/>
      <c r="G835" s="6"/>
      <c r="J835" s="28"/>
    </row>
    <row r="836" spans="3:10" x14ac:dyDescent="0.25">
      <c r="C836" s="6"/>
      <c r="F836" s="28"/>
      <c r="G836" s="6"/>
    </row>
    <row r="837" spans="3:10" x14ac:dyDescent="0.25">
      <c r="C837" s="6"/>
      <c r="G837" s="6"/>
    </row>
    <row r="838" spans="3:10" x14ac:dyDescent="0.25">
      <c r="C838" s="6"/>
      <c r="G838" s="6"/>
      <c r="I838" s="27"/>
    </row>
    <row r="839" spans="3:10" x14ac:dyDescent="0.25">
      <c r="C839" s="6"/>
      <c r="G839" s="6"/>
      <c r="J839" s="28"/>
    </row>
    <row r="840" spans="3:10" x14ac:dyDescent="0.25">
      <c r="C840" s="6"/>
      <c r="G840" s="6"/>
    </row>
    <row r="841" spans="3:10" x14ac:dyDescent="0.25">
      <c r="C841" s="6"/>
      <c r="G841" s="6"/>
      <c r="I841" s="26"/>
    </row>
    <row r="842" spans="3:10" x14ac:dyDescent="0.25">
      <c r="C842" s="6"/>
      <c r="G842" s="6"/>
      <c r="J842" s="28"/>
    </row>
    <row r="843" spans="3:10" x14ac:dyDescent="0.25">
      <c r="C843" s="6"/>
      <c r="G843" s="6"/>
    </row>
    <row r="844" spans="3:10" x14ac:dyDescent="0.25">
      <c r="C844" s="6"/>
      <c r="G844" s="6"/>
      <c r="J844" s="28"/>
    </row>
    <row r="845" spans="3:10" x14ac:dyDescent="0.25">
      <c r="C845" s="6"/>
      <c r="G845" s="6"/>
    </row>
    <row r="846" spans="3:10" x14ac:dyDescent="0.25">
      <c r="C846" s="6"/>
      <c r="G846" s="6"/>
    </row>
    <row r="847" spans="3:10" x14ac:dyDescent="0.25">
      <c r="C847" s="6"/>
      <c r="G847" s="6"/>
      <c r="I847" s="27"/>
    </row>
    <row r="848" spans="3:10" x14ac:dyDescent="0.25">
      <c r="C848" s="6"/>
      <c r="G848" s="6"/>
      <c r="I848" s="26"/>
    </row>
    <row r="849" spans="3:9" x14ac:dyDescent="0.25">
      <c r="C849" s="6"/>
      <c r="G849" s="6"/>
      <c r="I849" s="26"/>
    </row>
    <row r="850" spans="3:9" x14ac:dyDescent="0.25">
      <c r="C850" s="6"/>
      <c r="G850" s="6"/>
      <c r="I850" s="26"/>
    </row>
    <row r="851" spans="3:9" x14ac:dyDescent="0.25">
      <c r="C851" s="6"/>
      <c r="G851" s="6"/>
    </row>
    <row r="852" spans="3:9" x14ac:dyDescent="0.25">
      <c r="C852" s="6"/>
      <c r="G852" s="6"/>
      <c r="I852" s="26"/>
    </row>
    <row r="853" spans="3:9" x14ac:dyDescent="0.25">
      <c r="C853" s="6"/>
      <c r="G853" s="6"/>
      <c r="I853" s="27"/>
    </row>
    <row r="854" spans="3:9" x14ac:dyDescent="0.25">
      <c r="C854" s="6"/>
      <c r="G854" s="6"/>
      <c r="I854" s="26"/>
    </row>
    <row r="855" spans="3:9" x14ac:dyDescent="0.25">
      <c r="C855" s="6"/>
      <c r="G855" s="6"/>
    </row>
    <row r="856" spans="3:9" x14ac:dyDescent="0.25">
      <c r="C856" s="6"/>
      <c r="G856" s="6"/>
      <c r="I856" s="26"/>
    </row>
    <row r="857" spans="3:9" x14ac:dyDescent="0.25">
      <c r="C857" s="6"/>
      <c r="G857" s="6"/>
      <c r="I857" s="26"/>
    </row>
    <row r="858" spans="3:9" x14ac:dyDescent="0.25">
      <c r="C858" s="6"/>
      <c r="G858" s="6"/>
      <c r="I858" s="27"/>
    </row>
    <row r="859" spans="3:9" x14ac:dyDescent="0.25">
      <c r="C859" s="6"/>
      <c r="G859" s="6"/>
      <c r="I859" s="27"/>
    </row>
    <row r="860" spans="3:9" x14ac:dyDescent="0.25">
      <c r="C860" s="6"/>
      <c r="G860" s="6"/>
      <c r="I860" s="27"/>
    </row>
    <row r="861" spans="3:9" x14ac:dyDescent="0.25">
      <c r="C861" s="6"/>
      <c r="G861" s="6"/>
      <c r="I861" s="26"/>
    </row>
    <row r="862" spans="3:9" x14ac:dyDescent="0.25">
      <c r="C862" s="6"/>
      <c r="G862" s="6"/>
      <c r="I862" s="26"/>
    </row>
    <row r="863" spans="3:9" x14ac:dyDescent="0.25">
      <c r="C863" s="6"/>
      <c r="G863" s="6"/>
      <c r="I863" s="26"/>
    </row>
    <row r="864" spans="3:9" x14ac:dyDescent="0.25">
      <c r="C864" s="6"/>
      <c r="G864" s="6"/>
      <c r="I864" s="26"/>
    </row>
    <row r="865" spans="3:9" x14ac:dyDescent="0.25">
      <c r="C865" s="6"/>
      <c r="G865" s="6"/>
      <c r="I865" s="26"/>
    </row>
    <row r="866" spans="3:9" x14ac:dyDescent="0.25">
      <c r="C866" s="6"/>
      <c r="G866" s="6"/>
      <c r="I866" s="26"/>
    </row>
    <row r="867" spans="3:9" x14ac:dyDescent="0.25">
      <c r="C867" s="6"/>
      <c r="G867" s="6"/>
      <c r="I867" s="26"/>
    </row>
    <row r="868" spans="3:9" x14ac:dyDescent="0.25">
      <c r="C868" s="6"/>
      <c r="G868" s="6"/>
    </row>
    <row r="869" spans="3:9" x14ac:dyDescent="0.25">
      <c r="C869" s="6"/>
      <c r="G869" s="6"/>
      <c r="I869" s="26"/>
    </row>
    <row r="870" spans="3:9" x14ac:dyDescent="0.25">
      <c r="C870" s="6"/>
      <c r="G870" s="6"/>
      <c r="I870" s="26"/>
    </row>
    <row r="871" spans="3:9" x14ac:dyDescent="0.25">
      <c r="C871" s="6"/>
      <c r="G871" s="6"/>
      <c r="I871" s="26"/>
    </row>
    <row r="872" spans="3:9" x14ac:dyDescent="0.25">
      <c r="C872" s="6"/>
      <c r="F872" s="28"/>
      <c r="G872" s="6"/>
    </row>
    <row r="873" spans="3:9" x14ac:dyDescent="0.25">
      <c r="C873" s="6"/>
      <c r="G873" s="6"/>
    </row>
    <row r="874" spans="3:9" x14ac:dyDescent="0.25">
      <c r="C874" s="6"/>
      <c r="G874" s="6"/>
    </row>
    <row r="875" spans="3:9" x14ac:dyDescent="0.25">
      <c r="C875" s="6"/>
      <c r="G875" s="6"/>
    </row>
    <row r="876" spans="3:9" x14ac:dyDescent="0.25">
      <c r="C876" s="6"/>
      <c r="F876" s="28"/>
      <c r="G876" s="6"/>
    </row>
    <row r="877" spans="3:9" x14ac:dyDescent="0.25">
      <c r="C877" s="6"/>
      <c r="G877" s="6"/>
    </row>
    <row r="878" spans="3:9" x14ac:dyDescent="0.25">
      <c r="G878" s="6"/>
    </row>
    <row r="879" spans="3:9" x14ac:dyDescent="0.25">
      <c r="G879" s="6"/>
    </row>
    <row r="880" spans="3:9" x14ac:dyDescent="0.25">
      <c r="G880" s="6"/>
    </row>
    <row r="881" spans="7:10" x14ac:dyDescent="0.25">
      <c r="G881" s="6"/>
    </row>
    <row r="882" spans="7:10" x14ac:dyDescent="0.25">
      <c r="G882" s="6"/>
    </row>
    <row r="883" spans="7:10" x14ac:dyDescent="0.25">
      <c r="G883" s="6"/>
    </row>
    <row r="884" spans="7:10" x14ac:dyDescent="0.25">
      <c r="G884" s="6"/>
      <c r="J884" s="28"/>
    </row>
    <row r="885" spans="7:10" x14ac:dyDescent="0.25">
      <c r="G885" s="6"/>
      <c r="I885" s="26"/>
    </row>
  </sheetData>
  <hyperlinks>
    <hyperlink ref="H2" r:id="rId1" xr:uid="{10D746E1-4460-4C33-8436-22E5C0B887A2}"/>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1297C-6ADC-47C2-B7EA-1C69A3ADEC54}">
  <dimension ref="A1:N2"/>
  <sheetViews>
    <sheetView workbookViewId="0">
      <selection activeCell="D19" sqref="D19"/>
    </sheetView>
  </sheetViews>
  <sheetFormatPr defaultRowHeight="15" x14ac:dyDescent="0.25"/>
  <cols>
    <col min="1" max="1" width="10.7109375" bestFit="1" customWidth="1"/>
    <col min="2" max="2" width="14.5703125" bestFit="1" customWidth="1"/>
    <col min="3" max="3" width="8.7109375" bestFit="1" customWidth="1"/>
    <col min="4" max="4" width="19.85546875" bestFit="1" customWidth="1"/>
    <col min="5" max="5" width="12.140625" bestFit="1" customWidth="1"/>
    <col min="6" max="6" width="17.5703125" bestFit="1" customWidth="1"/>
    <col min="7" max="7" width="25.140625" bestFit="1" customWidth="1"/>
    <col min="8" max="8" width="28" bestFit="1" customWidth="1"/>
    <col min="9" max="9" width="10.28515625" bestFit="1" customWidth="1"/>
    <col min="10" max="10" width="14.7109375" bestFit="1" customWidth="1"/>
    <col min="11" max="11" width="21.5703125" bestFit="1" customWidth="1"/>
    <col min="12" max="12" width="9" bestFit="1" customWidth="1"/>
    <col min="13" max="13" width="17.7109375" bestFit="1" customWidth="1"/>
    <col min="14" max="14" width="17.42578125" bestFit="1" customWidth="1"/>
  </cols>
  <sheetData>
    <row r="1" spans="1:14" x14ac:dyDescent="0.25">
      <c r="A1" t="s">
        <v>105</v>
      </c>
      <c r="B1" t="s">
        <v>73</v>
      </c>
      <c r="C1" t="s">
        <v>100</v>
      </c>
      <c r="D1" t="s">
        <v>106</v>
      </c>
      <c r="E1" t="s">
        <v>107</v>
      </c>
      <c r="F1" t="s">
        <v>87</v>
      </c>
      <c r="G1" t="s">
        <v>108</v>
      </c>
      <c r="H1" t="s">
        <v>109</v>
      </c>
      <c r="I1" t="s">
        <v>80</v>
      </c>
      <c r="J1" t="s">
        <v>110</v>
      </c>
      <c r="K1" t="s">
        <v>111</v>
      </c>
      <c r="L1" t="s">
        <v>101</v>
      </c>
      <c r="M1" t="s">
        <v>112</v>
      </c>
      <c r="N1" t="s">
        <v>113</v>
      </c>
    </row>
    <row r="2" spans="1:14" x14ac:dyDescent="0.25">
      <c r="A2" t="s">
        <v>191</v>
      </c>
      <c r="B2" t="s">
        <v>191</v>
      </c>
      <c r="C2" t="s">
        <v>191</v>
      </c>
      <c r="D2" t="s">
        <v>191</v>
      </c>
      <c r="E2" t="s">
        <v>191</v>
      </c>
      <c r="F2" t="s">
        <v>191</v>
      </c>
      <c r="G2" t="s">
        <v>191</v>
      </c>
      <c r="H2" t="s">
        <v>191</v>
      </c>
      <c r="I2" t="s">
        <v>191</v>
      </c>
      <c r="J2" t="s">
        <v>191</v>
      </c>
      <c r="K2" t="s">
        <v>191</v>
      </c>
      <c r="L2" t="s">
        <v>191</v>
      </c>
      <c r="M2" t="s">
        <v>191</v>
      </c>
      <c r="N2" t="s">
        <v>191</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3A651-05DE-4463-92FD-7A180E344260}">
  <dimension ref="A1:O2"/>
  <sheetViews>
    <sheetView topLeftCell="F1" workbookViewId="0">
      <selection activeCell="R17" sqref="R17"/>
    </sheetView>
  </sheetViews>
  <sheetFormatPr defaultRowHeight="15" x14ac:dyDescent="0.25"/>
  <cols>
    <col min="1" max="1" width="17.140625" bestFit="1" customWidth="1"/>
    <col min="2" max="3" width="17.28515625" bestFit="1" customWidth="1"/>
    <col min="4" max="4" width="10.85546875" bestFit="1" customWidth="1"/>
    <col min="5" max="5" width="6.85546875" bestFit="1" customWidth="1"/>
    <col min="6" max="6" width="14.5703125" bestFit="1" customWidth="1"/>
    <col min="7" max="7" width="6.28515625" bestFit="1" customWidth="1"/>
    <col min="8" max="8" width="9.7109375" bestFit="1" customWidth="1"/>
    <col min="9" max="9" width="9.42578125" bestFit="1" customWidth="1"/>
    <col min="10" max="10" width="18.7109375" bestFit="1" customWidth="1"/>
    <col min="11" max="11" width="9" bestFit="1" customWidth="1"/>
    <col min="12" max="12" width="22" bestFit="1" customWidth="1"/>
    <col min="13" max="13" width="25.85546875" bestFit="1" customWidth="1"/>
    <col min="14" max="14" width="33.5703125" bestFit="1" customWidth="1"/>
    <col min="15" max="15" width="26" bestFit="1" customWidth="1"/>
  </cols>
  <sheetData>
    <row r="1" spans="1:15" x14ac:dyDescent="0.25">
      <c r="A1" t="s">
        <v>95</v>
      </c>
      <c r="B1" t="s">
        <v>79</v>
      </c>
      <c r="C1" t="s">
        <v>96</v>
      </c>
      <c r="D1" t="s">
        <v>82</v>
      </c>
      <c r="E1" t="s">
        <v>97</v>
      </c>
      <c r="F1" t="s">
        <v>73</v>
      </c>
      <c r="G1" t="s">
        <v>98</v>
      </c>
      <c r="H1" t="s">
        <v>99</v>
      </c>
      <c r="I1" t="s">
        <v>100</v>
      </c>
      <c r="J1" t="s">
        <v>81</v>
      </c>
      <c r="K1" t="s">
        <v>101</v>
      </c>
      <c r="L1" t="s">
        <v>127</v>
      </c>
      <c r="M1" t="s">
        <v>128</v>
      </c>
      <c r="N1" t="s">
        <v>129</v>
      </c>
      <c r="O1" t="s">
        <v>130</v>
      </c>
    </row>
    <row r="2" spans="1:15" x14ac:dyDescent="0.25">
      <c r="A2" s="6">
        <v>47484</v>
      </c>
      <c r="B2">
        <v>0.01</v>
      </c>
      <c r="C2">
        <v>1</v>
      </c>
      <c r="D2">
        <v>100</v>
      </c>
      <c r="E2" t="s">
        <v>190</v>
      </c>
      <c r="F2" t="s">
        <v>78</v>
      </c>
      <c r="G2" t="s">
        <v>104</v>
      </c>
      <c r="H2" t="s">
        <v>102</v>
      </c>
      <c r="I2" t="s">
        <v>103</v>
      </c>
      <c r="J2">
        <v>4.1671232876712327</v>
      </c>
      <c r="K2">
        <v>0.01</v>
      </c>
      <c r="L2" t="s">
        <v>132</v>
      </c>
      <c r="M2" t="s">
        <v>131</v>
      </c>
      <c r="N2">
        <v>1</v>
      </c>
      <c r="O2" t="s">
        <v>133</v>
      </c>
    </row>
  </sheetData>
  <phoneticPr fontId="6" type="noConversion"/>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D4AA7-3CB8-413C-82A6-40EDF748E026}">
  <dimension ref="A1:AG341"/>
  <sheetViews>
    <sheetView zoomScaleNormal="100" workbookViewId="0">
      <pane ySplit="1" topLeftCell="A2" activePane="bottomLeft" state="frozen"/>
      <selection pane="bottomLeft" activeCell="Q29" sqref="Q29"/>
    </sheetView>
  </sheetViews>
  <sheetFormatPr defaultRowHeight="15" x14ac:dyDescent="0.25"/>
  <cols>
    <col min="1" max="1" width="14.5703125" bestFit="1" customWidth="1"/>
    <col min="2" max="2" width="10.28515625" bestFit="1" customWidth="1"/>
    <col min="3" max="3" width="35.5703125" hidden="1" customWidth="1"/>
    <col min="4" max="4" width="13.7109375" style="29" bestFit="1" customWidth="1"/>
    <col min="5" max="5" width="8.85546875" bestFit="1" customWidth="1"/>
    <col min="6" max="6" width="17.5703125" hidden="1" customWidth="1"/>
    <col min="7" max="7" width="15.7109375" hidden="1" customWidth="1"/>
    <col min="8" max="8" width="11.28515625" hidden="1" customWidth="1"/>
    <col min="9" max="9" width="11.5703125" hidden="1" customWidth="1"/>
    <col min="10" max="10" width="16" hidden="1" customWidth="1"/>
    <col min="11" max="11" width="25.140625" hidden="1" customWidth="1"/>
    <col min="12" max="12" width="30.140625" hidden="1" customWidth="1"/>
    <col min="13" max="13" width="11" hidden="1" customWidth="1"/>
    <col min="14" max="14" width="9" style="8" bestFit="1" customWidth="1"/>
    <col min="15" max="15" width="11" bestFit="1" customWidth="1"/>
    <col min="16" max="16" width="24.42578125" hidden="1" customWidth="1"/>
    <col min="17" max="17" width="17.140625" customWidth="1"/>
    <col min="18" max="18" width="7" bestFit="1" customWidth="1"/>
    <col min="19" max="19" width="11.28515625" style="7" hidden="1" customWidth="1"/>
    <col min="20" max="20" width="22" style="7" hidden="1" customWidth="1"/>
    <col min="21" max="21" width="25.85546875" style="7" hidden="1" customWidth="1"/>
    <col min="22" max="22" width="33.5703125" style="7" hidden="1" customWidth="1"/>
    <col min="23" max="23" width="26" style="7" hidden="1" customWidth="1"/>
    <col min="24" max="24" width="10.42578125" style="7" bestFit="1" customWidth="1"/>
    <col min="25" max="25" width="2.5703125" style="7" customWidth="1"/>
    <col min="26" max="26" width="21.85546875" style="7" customWidth="1"/>
    <col min="27" max="27" width="13.42578125" style="7" customWidth="1"/>
    <col min="28" max="28" width="13.42578125" style="5" customWidth="1"/>
    <col min="29" max="29" width="13.7109375" customWidth="1"/>
    <col min="30" max="30" width="12" customWidth="1"/>
    <col min="31" max="31" width="12.140625" customWidth="1"/>
    <col min="32" max="32" width="31.85546875" customWidth="1"/>
    <col min="33" max="33" width="10.5703125" customWidth="1"/>
    <col min="34" max="34" width="16.28515625" customWidth="1"/>
  </cols>
  <sheetData>
    <row r="1" spans="1:33" x14ac:dyDescent="0.25">
      <c r="A1" t="s">
        <v>73</v>
      </c>
      <c r="B1" t="s">
        <v>80</v>
      </c>
      <c r="C1" t="s">
        <v>0</v>
      </c>
      <c r="D1" s="29" t="s">
        <v>86</v>
      </c>
      <c r="E1" t="s">
        <v>1</v>
      </c>
      <c r="F1" t="s">
        <v>87</v>
      </c>
      <c r="G1" t="s">
        <v>88</v>
      </c>
      <c r="H1" t="s">
        <v>89</v>
      </c>
      <c r="I1" t="s">
        <v>90</v>
      </c>
      <c r="J1" t="s">
        <v>91</v>
      </c>
      <c r="K1" t="s">
        <v>92</v>
      </c>
      <c r="L1" t="s">
        <v>93</v>
      </c>
      <c r="M1" t="s">
        <v>94</v>
      </c>
      <c r="N1" s="7" t="s">
        <v>101</v>
      </c>
      <c r="O1" s="5" t="s">
        <v>115</v>
      </c>
      <c r="P1" t="s">
        <v>85</v>
      </c>
      <c r="Q1" t="s">
        <v>95</v>
      </c>
      <c r="R1" s="7" t="s">
        <v>119</v>
      </c>
      <c r="S1" s="5" t="s">
        <v>127</v>
      </c>
      <c r="T1" s="5" t="s">
        <v>128</v>
      </c>
      <c r="U1" s="5" t="s">
        <v>129</v>
      </c>
      <c r="V1" s="5" t="s">
        <v>130</v>
      </c>
      <c r="W1" s="5" t="s">
        <v>136</v>
      </c>
      <c r="X1" s="5" t="s">
        <v>134</v>
      </c>
      <c r="Y1" s="5"/>
      <c r="Z1" s="51" t="s">
        <v>120</v>
      </c>
      <c r="AA1"/>
      <c r="AB1"/>
    </row>
    <row r="2" spans="1:33" x14ac:dyDescent="0.25">
      <c r="A2" t="s">
        <v>78</v>
      </c>
      <c r="B2" t="s">
        <v>57</v>
      </c>
      <c r="C2" t="s">
        <v>57</v>
      </c>
      <c r="D2" s="29">
        <v>100</v>
      </c>
      <c r="F2">
        <v>1</v>
      </c>
      <c r="G2">
        <v>1</v>
      </c>
      <c r="H2">
        <v>1</v>
      </c>
      <c r="I2">
        <v>1</v>
      </c>
      <c r="J2">
        <v>1</v>
      </c>
      <c r="K2">
        <v>1</v>
      </c>
      <c r="L2">
        <v>1</v>
      </c>
      <c r="M2" s="6">
        <v>45658</v>
      </c>
      <c r="N2" s="7">
        <v>0.01</v>
      </c>
      <c r="O2" s="5">
        <v>4.1671232876712327</v>
      </c>
      <c r="P2" t="s">
        <v>188</v>
      </c>
      <c r="Q2" s="6">
        <v>47484</v>
      </c>
      <c r="R2" s="7">
        <f ca="1">IF(GPW_razem[[#This Row],[Kupon]]="","",YIELD(TODAY(),GPW_razem[[#This Row],[Termin wykupu]],GPW_razem[[#This Row],[Kupon]],GPW_razem[[#This Row],[Kurs ostatni]],100,2))</f>
        <v>9.9993052850583727E-3</v>
      </c>
      <c r="S2" s="9" t="s">
        <v>132</v>
      </c>
      <c r="T2" s="9" t="s">
        <v>131</v>
      </c>
      <c r="U2" s="9">
        <v>1</v>
      </c>
      <c r="V2" s="9" t="s">
        <v>133</v>
      </c>
      <c r="W2" s="9" t="s">
        <v>137</v>
      </c>
      <c r="X2" s="9"/>
      <c r="Y2" s="9"/>
      <c r="Z2"/>
      <c r="AA2" s="58" t="s">
        <v>122</v>
      </c>
      <c r="AB2" s="59" t="s">
        <v>123</v>
      </c>
      <c r="AC2" s="92" t="s">
        <v>142</v>
      </c>
      <c r="AD2" s="61" t="s">
        <v>73</v>
      </c>
      <c r="AE2" t="s">
        <v>143</v>
      </c>
    </row>
    <row r="3" spans="1:33" x14ac:dyDescent="0.25">
      <c r="Y3" s="9"/>
      <c r="Z3"/>
      <c r="AA3" s="10" t="str">
        <f>IF(AA1="","",IF(_xlfn.XLOOKUP(AA1,A:A,H:H)="","",_xlfn.XLOOKUP(AA1,A:A,H:H)))</f>
        <v/>
      </c>
      <c r="AB3" s="11" t="str">
        <f>IF(AA1="","",IF(_xlfn.XLOOKUP(AA1,A:A,I:I)="","",_xlfn.XLOOKUP(AA1,A:A,I:I)))</f>
        <v/>
      </c>
      <c r="AC3" s="92"/>
      <c r="AD3" s="96" t="s">
        <v>115</v>
      </c>
      <c r="AE3" s="97" t="s">
        <v>173</v>
      </c>
      <c r="AF3" s="97"/>
      <c r="AG3" s="97"/>
    </row>
    <row r="4" spans="1:33" x14ac:dyDescent="0.25">
      <c r="Y4" s="9"/>
      <c r="Z4"/>
      <c r="AA4" s="12" t="str">
        <f>IF(AA1="","",IF(_xlfn.XLOOKUP(AA1,A:A,G:G)="","",_xlfn.XLOOKUP(AA1,A:A,G:G)))</f>
        <v/>
      </c>
      <c r="AB4" s="13" t="str">
        <f>IF(AA1="","",IF(_xlfn.XLOOKUP(AA1,A:A,J:J)="","",_xlfn.XLOOKUP(AA1,A:A,J:J)))</f>
        <v/>
      </c>
      <c r="AC4" s="92"/>
      <c r="AD4" s="96"/>
      <c r="AE4" s="97"/>
      <c r="AF4" s="97"/>
      <c r="AG4" s="97"/>
    </row>
    <row r="5" spans="1:33" x14ac:dyDescent="0.25">
      <c r="Y5" s="9"/>
      <c r="Z5"/>
      <c r="AA5" s="14" t="str">
        <f ca="1">IFERROR(IF(AA1="","",IF(_xlfn.XLOOKUP(AA1,A:A,N:N,"")="","",YIELD(TODAY(),AA16,_xlfn.XLOOKUP(AA1,A:A,N:N),AA3,100,2))),"")</f>
        <v/>
      </c>
      <c r="AB5" s="15" t="str">
        <f ca="1">IFERROR(IF(AA1="","",IF(_xlfn.XLOOKUP(AA1,A:A,N:N,"")="","",YIELD(TODAY(),AA16,_xlfn.XLOOKUP(AA1,A:A,N:N),AB3,100,2))),"")</f>
        <v/>
      </c>
      <c r="AC5" s="92"/>
      <c r="AD5" s="39" t="s">
        <v>119</v>
      </c>
      <c r="AE5" t="s">
        <v>146</v>
      </c>
    </row>
    <row r="6" spans="1:33" x14ac:dyDescent="0.25">
      <c r="Y6" s="9"/>
      <c r="Z6"/>
      <c r="AA6" s="98" t="str">
        <f>IF(AA1="","",_xlfn.XLOOKUP(AA1,A:A,D:D))</f>
        <v/>
      </c>
      <c r="AB6" s="99"/>
      <c r="AC6" s="92"/>
      <c r="AD6" s="40" t="s">
        <v>119</v>
      </c>
      <c r="AE6" t="s">
        <v>147</v>
      </c>
      <c r="AG6" s="47" t="s">
        <v>148</v>
      </c>
    </row>
    <row r="7" spans="1:33" x14ac:dyDescent="0.25">
      <c r="Y7" s="9"/>
      <c r="Z7"/>
      <c r="AA7" s="100" t="str">
        <f ca="1">IF(AA1="","",IF(_xlfn.XLOOKUP(AA1,A:A,K:K)="",TODAY()-_xlfn.XLOOKUP(AA1,A:A,M:M)&amp;" dni",_xlfn.XLOOKUP(AA1,A:A,K:K)))</f>
        <v/>
      </c>
      <c r="AB7" s="101"/>
      <c r="AC7" s="92"/>
      <c r="AD7" s="62" t="s">
        <v>119</v>
      </c>
      <c r="AE7" t="s">
        <v>174</v>
      </c>
    </row>
    <row r="8" spans="1:33" x14ac:dyDescent="0.25">
      <c r="Y8" s="9"/>
      <c r="Z8"/>
      <c r="AA8" s="102" t="str">
        <f>IFERROR(IF(AA1="","",_xlfn.XLOOKUP(AA1,A:A,R:R)),"")</f>
        <v/>
      </c>
      <c r="AB8" s="103"/>
      <c r="AC8" s="92"/>
      <c r="AD8" t="s">
        <v>119</v>
      </c>
      <c r="AE8" t="s">
        <v>144</v>
      </c>
    </row>
    <row r="9" spans="1:33" x14ac:dyDescent="0.25">
      <c r="Y9" s="9"/>
      <c r="Z9"/>
      <c r="AA9" s="109" t="s">
        <v>124</v>
      </c>
      <c r="AB9" s="109"/>
      <c r="AD9" s="57" t="s">
        <v>145</v>
      </c>
    </row>
    <row r="10" spans="1:33" x14ac:dyDescent="0.25">
      <c r="Y10" s="9"/>
      <c r="Z10"/>
      <c r="AA10" s="110"/>
      <c r="AB10" s="110"/>
      <c r="AD10" s="57" t="s">
        <v>175</v>
      </c>
    </row>
    <row r="11" spans="1:33" x14ac:dyDescent="0.25">
      <c r="Y11" s="9"/>
      <c r="Z11"/>
      <c r="AA11" s="110"/>
      <c r="AB11" s="110"/>
      <c r="AC11" s="104" t="str">
        <f>IF(AA1="","",_xlfn.IMAGE("https://stooq.pl/c/?s="&amp;AA1&amp;".pl&amp;c=5m&amp;t=c&amp;a=lg&amp;b&amp;svg.jpg",""))</f>
        <v/>
      </c>
      <c r="AD11" s="104"/>
      <c r="AE11" s="104"/>
      <c r="AF11" s="104"/>
    </row>
    <row r="12" spans="1:33" x14ac:dyDescent="0.25">
      <c r="Y12" s="9"/>
      <c r="Z12"/>
      <c r="AA12" s="110"/>
      <c r="AB12" s="110"/>
      <c r="AC12" s="104"/>
      <c r="AD12" s="104"/>
      <c r="AE12" s="104"/>
      <c r="AF12" s="104"/>
    </row>
    <row r="13" spans="1:33" x14ac:dyDescent="0.25">
      <c r="Y13" s="9"/>
      <c r="Z13"/>
      <c r="AA13" s="110"/>
      <c r="AB13" s="110"/>
      <c r="AC13" s="104"/>
      <c r="AD13" s="104"/>
      <c r="AE13" s="104"/>
      <c r="AF13" s="104"/>
    </row>
    <row r="14" spans="1:33" x14ac:dyDescent="0.25">
      <c r="Y14" s="9"/>
      <c r="AA14" s="110"/>
      <c r="AB14" s="110"/>
      <c r="AC14" s="104"/>
      <c r="AD14" s="104"/>
      <c r="AE14" s="104"/>
      <c r="AF14" s="104"/>
    </row>
    <row r="15" spans="1:33" x14ac:dyDescent="0.25">
      <c r="Y15" s="9"/>
      <c r="Z15" s="19" t="s">
        <v>121</v>
      </c>
      <c r="AA15" s="20" t="str">
        <f>IFERROR(IF(AA1="","",_xlfn.XLOOKUP(AA1,'Statystyki miesięczne'!B:B,'Statystyki miesięczne'!N:N)/1000000),"")</f>
        <v/>
      </c>
      <c r="AB15"/>
      <c r="AC15" s="104"/>
      <c r="AD15" s="104"/>
      <c r="AE15" s="104"/>
      <c r="AF15" s="104"/>
    </row>
    <row r="16" spans="1:33" x14ac:dyDescent="0.25">
      <c r="Y16" s="9"/>
      <c r="Z16" s="21" t="s">
        <v>110</v>
      </c>
      <c r="AA16" s="22" t="str">
        <f>IF(AA1="","",_xlfn.XLOOKUP(AA1,'Statystyki dzienne'!F:F,'Statystyki dzienne'!A:A))</f>
        <v/>
      </c>
      <c r="AB16"/>
      <c r="AC16" s="104"/>
      <c r="AD16" s="104"/>
      <c r="AE16" s="104"/>
      <c r="AF16" s="104"/>
    </row>
    <row r="17" spans="25:32" x14ac:dyDescent="0.25">
      <c r="Y17" s="9"/>
      <c r="Z17" s="21" t="s">
        <v>82</v>
      </c>
      <c r="AA17" s="23" t="str">
        <f>IF(AA1="","",_xlfn.XLOOKUP(AA1,'Statystyki dzienne'!F:F,'Statystyki dzienne'!D:D))</f>
        <v/>
      </c>
      <c r="AB17"/>
      <c r="AC17" s="104"/>
      <c r="AD17" s="104"/>
      <c r="AE17" s="104"/>
      <c r="AF17" s="104"/>
    </row>
    <row r="18" spans="25:32" x14ac:dyDescent="0.25">
      <c r="Y18" s="9"/>
      <c r="Z18" s="21" t="s">
        <v>96</v>
      </c>
      <c r="AA18" s="52" t="str">
        <f>IF(AA1="","",IF(_xlfn.XLOOKUP(AA1,'Statystyki dzienne'!F:F,'Statystyki dzienne'!C:C,"")="","",_xlfn.XLOOKUP(AA1,'Statystyki dzienne'!F:F,'Statystyki dzienne'!C:C)))</f>
        <v/>
      </c>
      <c r="AB18"/>
      <c r="AC18" s="104"/>
      <c r="AD18" s="104"/>
      <c r="AE18" s="104"/>
      <c r="AF18" s="104"/>
    </row>
    <row r="19" spans="25:32" x14ac:dyDescent="0.25">
      <c r="Y19" s="9"/>
      <c r="Z19" s="21" t="s">
        <v>79</v>
      </c>
      <c r="AA19" s="41" t="str">
        <f>IF(AA1="","",_xlfn.XLOOKUP(AA1,'Statystyki dzienne'!F:F,'Statystyki dzienne'!K:K,""))</f>
        <v/>
      </c>
      <c r="AB19"/>
      <c r="AC19" s="104"/>
      <c r="AD19" s="104"/>
      <c r="AE19" s="104"/>
      <c r="AF19" s="104"/>
    </row>
    <row r="20" spans="25:32" x14ac:dyDescent="0.25">
      <c r="Y20" s="9"/>
      <c r="Z20" s="42" t="s">
        <v>141</v>
      </c>
      <c r="AA20" s="43" t="str">
        <f>IF(AA1="","",IF(_xlfn.XLOOKUP(AA1,A:A,P:P)="Zmienne",_xlfn.XLOOKUP(AA1,Obligacje_pl!B:B,Obligacje_pl!E:E,""),""))</f>
        <v/>
      </c>
      <c r="AB20"/>
      <c r="AC20" s="104"/>
      <c r="AD20" s="104"/>
      <c r="AE20" s="104"/>
      <c r="AF20" s="104"/>
    </row>
    <row r="21" spans="25:32" x14ac:dyDescent="0.25">
      <c r="Y21" s="9"/>
      <c r="Z21" s="44" t="s">
        <v>85</v>
      </c>
      <c r="AA21" s="45" t="str">
        <f>IF(AA1="","",_xlfn.XLOOKUP(AA1,Obligacje_pl!B:B,Obligacje_pl!D:D,_xlfn.XLOOKUP('Lista obligacji'!AA1,'Lista obligacji'!A:A,'Lista obligacji'!P:P)))</f>
        <v/>
      </c>
      <c r="AB21"/>
      <c r="AC21" s="104"/>
      <c r="AD21" s="104"/>
      <c r="AE21" s="104"/>
      <c r="AF21" s="104"/>
    </row>
    <row r="22" spans="25:32" x14ac:dyDescent="0.25">
      <c r="Y22" s="9"/>
      <c r="Z22" s="93" t="s">
        <v>125</v>
      </c>
      <c r="AA22" s="105" t="str">
        <f>IF(AA1="","",_xlfn.XLOOKUP(AA1,'Statystyki miesięczne'!B:B,'Statystyki miesięczne'!H:H,""))</f>
        <v/>
      </c>
      <c r="AB22"/>
      <c r="AC22" s="104"/>
      <c r="AD22" s="104"/>
      <c r="AE22" s="104"/>
      <c r="AF22" s="104"/>
    </row>
    <row r="23" spans="25:32" x14ac:dyDescent="0.25">
      <c r="Y23" s="9"/>
      <c r="Z23" s="94"/>
      <c r="AA23" s="106"/>
      <c r="AB23"/>
      <c r="AC23" s="104"/>
      <c r="AD23" s="104"/>
      <c r="AE23" s="104"/>
      <c r="AF23" s="104"/>
    </row>
    <row r="24" spans="25:32" x14ac:dyDescent="0.25">
      <c r="Y24" s="9"/>
      <c r="Z24" s="83" t="s">
        <v>126</v>
      </c>
      <c r="AA24" s="107" t="str">
        <f>IFERROR(IF(AA1="","",_xlfn.XLOOKUP(AA1,'Statystyki miesięczne'!B:B,'Statystyki miesięczne'!G:G)/MAX('Statystyki miesięczne'!G:G)),"")</f>
        <v/>
      </c>
      <c r="AB24"/>
      <c r="AC24" s="104"/>
      <c r="AD24" s="104"/>
      <c r="AE24" s="104"/>
      <c r="AF24" s="104"/>
    </row>
    <row r="25" spans="25:32" x14ac:dyDescent="0.25">
      <c r="Y25" s="9"/>
      <c r="Z25" s="83"/>
      <c r="AA25" s="107"/>
      <c r="AB25" s="38"/>
      <c r="AC25" s="104"/>
      <c r="AD25" s="104"/>
      <c r="AE25" s="104"/>
      <c r="AF25" s="104"/>
    </row>
    <row r="26" spans="25:32" x14ac:dyDescent="0.25">
      <c r="Y26" s="9"/>
      <c r="Z26" s="95"/>
      <c r="AA26" s="108"/>
      <c r="AB26" s="38"/>
      <c r="AC26" s="104"/>
      <c r="AD26" s="104"/>
      <c r="AE26" s="104"/>
      <c r="AF26" s="104"/>
    </row>
    <row r="27" spans="25:32" x14ac:dyDescent="0.25">
      <c r="Y27" s="9"/>
      <c r="AA27" s="5"/>
      <c r="AB27" s="38"/>
      <c r="AC27" s="104"/>
      <c r="AD27" s="104"/>
      <c r="AE27" s="104"/>
      <c r="AF27" s="104"/>
    </row>
    <row r="28" spans="25:32" x14ac:dyDescent="0.25">
      <c r="Y28" s="9"/>
      <c r="Z28" s="90" t="s">
        <v>158</v>
      </c>
      <c r="AA28" s="97" t="str">
        <f>IF(IF(AA1="","",_xlfn.XLOOKUP(AA1,Obligacje!A:A,Obligacje!B:B,""))=0,"",IF(AA1="","",_xlfn.XLOOKUP(AA1,Obligacje!A:A,Obligacje!B:B,"")))</f>
        <v/>
      </c>
      <c r="AB28" s="97"/>
      <c r="AC28" s="97"/>
      <c r="AD28" s="97"/>
      <c r="AE28" s="97"/>
      <c r="AF28" s="97"/>
    </row>
    <row r="29" spans="25:32" x14ac:dyDescent="0.25">
      <c r="Y29" s="9"/>
      <c r="Z29" s="91"/>
      <c r="AA29" s="97"/>
      <c r="AB29" s="97"/>
      <c r="AC29" s="97"/>
      <c r="AD29" s="97"/>
      <c r="AE29" s="97"/>
      <c r="AF29" s="97"/>
    </row>
    <row r="30" spans="25:32" x14ac:dyDescent="0.25">
      <c r="Y30" s="9"/>
      <c r="Z30" s="91"/>
      <c r="AA30" s="97"/>
      <c r="AB30" s="97"/>
      <c r="AC30" s="97"/>
      <c r="AD30" s="97"/>
      <c r="AE30" s="97"/>
      <c r="AF30" s="97"/>
    </row>
    <row r="31" spans="25:32" x14ac:dyDescent="0.25">
      <c r="Y31" s="9"/>
      <c r="Z31" s="91"/>
      <c r="AA31" s="97"/>
      <c r="AB31" s="97"/>
      <c r="AC31" s="97"/>
      <c r="AD31" s="97"/>
      <c r="AE31" s="97"/>
      <c r="AF31" s="97"/>
    </row>
    <row r="32" spans="25:32" x14ac:dyDescent="0.25">
      <c r="Y32" s="9"/>
      <c r="Z32" s="91"/>
      <c r="AA32" s="97"/>
      <c r="AB32" s="97"/>
      <c r="AC32" s="97"/>
      <c r="AD32" s="97"/>
      <c r="AE32" s="97"/>
      <c r="AF32" s="97"/>
    </row>
    <row r="33" spans="25:32" x14ac:dyDescent="0.25">
      <c r="Y33" s="9"/>
      <c r="Z33" s="91"/>
      <c r="AA33" s="97"/>
      <c r="AB33" s="97"/>
      <c r="AC33" s="97"/>
      <c r="AD33" s="97"/>
      <c r="AE33" s="97"/>
      <c r="AF33" s="97"/>
    </row>
    <row r="34" spans="25:32" x14ac:dyDescent="0.25">
      <c r="Y34" s="9"/>
      <c r="Z34" s="91"/>
      <c r="AA34" s="97"/>
      <c r="AB34" s="97"/>
      <c r="AC34" s="97"/>
      <c r="AD34" s="97"/>
      <c r="AE34" s="97"/>
      <c r="AF34" s="97"/>
    </row>
    <row r="35" spans="25:32" x14ac:dyDescent="0.25">
      <c r="Y35" s="9"/>
      <c r="Z35" s="48"/>
      <c r="AA35" s="49"/>
      <c r="AB35" s="49"/>
      <c r="AC35" s="50"/>
      <c r="AD35" s="50"/>
      <c r="AE35" s="50"/>
      <c r="AF35" s="50"/>
    </row>
    <row r="36" spans="25:32" x14ac:dyDescent="0.25">
      <c r="Y36" s="9"/>
      <c r="Z36"/>
      <c r="AA36" s="17" t="s">
        <v>122</v>
      </c>
      <c r="AB36" s="16" t="s">
        <v>123</v>
      </c>
    </row>
    <row r="37" spans="25:32" x14ac:dyDescent="0.25">
      <c r="Y37" s="9"/>
      <c r="Z37"/>
      <c r="AA37" s="10" t="str">
        <f>$AA$3</f>
        <v/>
      </c>
      <c r="AB37" s="11" t="str">
        <f>$AB$3</f>
        <v/>
      </c>
    </row>
    <row r="38" spans="25:32" x14ac:dyDescent="0.25">
      <c r="Y38" s="9"/>
      <c r="Z38"/>
      <c r="AA38" s="12" t="str">
        <f>$AA$4</f>
        <v/>
      </c>
      <c r="AB38" s="13" t="str">
        <f>$AB$4</f>
        <v/>
      </c>
    </row>
    <row r="39" spans="25:32" x14ac:dyDescent="0.25">
      <c r="Y39" s="9"/>
      <c r="Z39"/>
      <c r="AA39" s="14" t="str">
        <f ca="1">$AA$5</f>
        <v/>
      </c>
      <c r="AB39" s="15" t="str">
        <f ca="1">$AB$5</f>
        <v/>
      </c>
    </row>
    <row r="40" spans="25:32" x14ac:dyDescent="0.25">
      <c r="Y40" s="9"/>
      <c r="Z40"/>
      <c r="AA40" s="100" t="str">
        <f>$AA$6</f>
        <v/>
      </c>
      <c r="AB40" s="101"/>
    </row>
    <row r="41" spans="25:32" x14ac:dyDescent="0.25">
      <c r="Y41" s="9"/>
      <c r="Z41"/>
      <c r="AA41" s="100" t="str">
        <f ca="1">$AA$7</f>
        <v/>
      </c>
      <c r="AB41" s="101"/>
    </row>
    <row r="42" spans="25:32" x14ac:dyDescent="0.25">
      <c r="Y42" s="9"/>
      <c r="Z42"/>
      <c r="AA42" s="102" t="str">
        <f>$AA$8</f>
        <v/>
      </c>
      <c r="AB42" s="103"/>
    </row>
    <row r="43" spans="25:32" x14ac:dyDescent="0.25">
      <c r="Y43" s="9"/>
      <c r="Z43"/>
      <c r="AA43" s="109" t="s">
        <v>124</v>
      </c>
      <c r="AB43" s="109"/>
    </row>
    <row r="44" spans="25:32" x14ac:dyDescent="0.25">
      <c r="Y44" s="9"/>
      <c r="Z44"/>
      <c r="AA44" s="110"/>
      <c r="AB44" s="110"/>
    </row>
    <row r="45" spans="25:32" x14ac:dyDescent="0.25">
      <c r="Y45" s="9"/>
      <c r="Z45"/>
      <c r="AA45" s="110"/>
      <c r="AB45" s="110"/>
      <c r="AC45" s="104" t="str">
        <f>$AC$11</f>
        <v/>
      </c>
      <c r="AD45" s="104"/>
      <c r="AE45" s="104"/>
      <c r="AF45" s="104"/>
    </row>
    <row r="46" spans="25:32" x14ac:dyDescent="0.25">
      <c r="Y46" s="9"/>
      <c r="Z46"/>
      <c r="AA46" s="110"/>
      <c r="AB46" s="110"/>
      <c r="AC46" s="104"/>
      <c r="AD46" s="104"/>
      <c r="AE46" s="104"/>
      <c r="AF46" s="104"/>
    </row>
    <row r="47" spans="25:32" x14ac:dyDescent="0.25">
      <c r="Y47" s="9"/>
      <c r="Z47"/>
      <c r="AA47" s="110"/>
      <c r="AB47" s="110"/>
      <c r="AC47" s="104"/>
      <c r="AD47" s="104"/>
      <c r="AE47" s="104"/>
      <c r="AF47" s="104"/>
    </row>
    <row r="48" spans="25:32" x14ac:dyDescent="0.25">
      <c r="Y48" s="9"/>
      <c r="AA48" s="110"/>
      <c r="AB48" s="110"/>
      <c r="AC48" s="104"/>
      <c r="AD48" s="104"/>
      <c r="AE48" s="104"/>
      <c r="AF48" s="104"/>
    </row>
    <row r="49" spans="25:32" x14ac:dyDescent="0.25">
      <c r="Y49" s="9"/>
      <c r="Z49" s="19" t="s">
        <v>121</v>
      </c>
      <c r="AA49" s="20" t="str">
        <f>$AA$15</f>
        <v/>
      </c>
      <c r="AB49"/>
      <c r="AC49" s="104"/>
      <c r="AD49" s="104"/>
      <c r="AE49" s="104"/>
      <c r="AF49" s="104"/>
    </row>
    <row r="50" spans="25:32" x14ac:dyDescent="0.25">
      <c r="Y50" s="9"/>
      <c r="Z50" s="21" t="s">
        <v>110</v>
      </c>
      <c r="AA50" s="22" t="str">
        <f>$AA$16</f>
        <v/>
      </c>
      <c r="AB50"/>
      <c r="AC50" s="104"/>
      <c r="AD50" s="104"/>
      <c r="AE50" s="104"/>
      <c r="AF50" s="104"/>
    </row>
    <row r="51" spans="25:32" x14ac:dyDescent="0.25">
      <c r="Y51" s="9"/>
      <c r="Z51" s="21" t="s">
        <v>82</v>
      </c>
      <c r="AA51" s="23" t="str">
        <f>$AA$17</f>
        <v/>
      </c>
      <c r="AB51"/>
      <c r="AC51" s="104"/>
      <c r="AD51" s="104"/>
      <c r="AE51" s="104"/>
      <c r="AF51" s="104"/>
    </row>
    <row r="52" spans="25:32" x14ac:dyDescent="0.25">
      <c r="Y52" s="9"/>
      <c r="Z52" s="21" t="s">
        <v>96</v>
      </c>
      <c r="AA52" s="24" t="str">
        <f>$AA$18</f>
        <v/>
      </c>
      <c r="AB52"/>
      <c r="AC52" s="104"/>
      <c r="AD52" s="104"/>
      <c r="AE52" s="104"/>
      <c r="AF52" s="104"/>
    </row>
    <row r="53" spans="25:32" x14ac:dyDescent="0.25">
      <c r="Y53" s="9"/>
      <c r="Z53" s="21" t="s">
        <v>79</v>
      </c>
      <c r="AA53" s="41" t="str">
        <f>$AA$19</f>
        <v/>
      </c>
      <c r="AB53"/>
      <c r="AC53" s="104"/>
      <c r="AD53" s="104"/>
      <c r="AE53" s="104"/>
      <c r="AF53" s="104"/>
    </row>
    <row r="54" spans="25:32" x14ac:dyDescent="0.25">
      <c r="Y54" s="9"/>
      <c r="Z54" s="42" t="s">
        <v>141</v>
      </c>
      <c r="AA54" s="43" t="str">
        <f>$AA$20</f>
        <v/>
      </c>
      <c r="AB54"/>
      <c r="AC54" s="104"/>
      <c r="AD54" s="104"/>
      <c r="AE54" s="104"/>
      <c r="AF54" s="104"/>
    </row>
    <row r="55" spans="25:32" x14ac:dyDescent="0.25">
      <c r="Y55" s="9"/>
      <c r="Z55" s="44" t="s">
        <v>85</v>
      </c>
      <c r="AA55" s="45" t="str">
        <f>$AA$21</f>
        <v/>
      </c>
      <c r="AB55"/>
      <c r="AC55" s="104"/>
      <c r="AD55" s="104"/>
      <c r="AE55" s="104"/>
      <c r="AF55" s="104"/>
    </row>
    <row r="56" spans="25:32" x14ac:dyDescent="0.25">
      <c r="Y56" s="9"/>
      <c r="Z56" s="93" t="s">
        <v>125</v>
      </c>
      <c r="AA56" s="105" t="str">
        <f>$AA$22</f>
        <v/>
      </c>
      <c r="AB56"/>
      <c r="AC56" s="104"/>
      <c r="AD56" s="104"/>
      <c r="AE56" s="104"/>
      <c r="AF56" s="104"/>
    </row>
    <row r="57" spans="25:32" x14ac:dyDescent="0.25">
      <c r="Y57" s="9"/>
      <c r="Z57" s="94"/>
      <c r="AA57" s="106"/>
      <c r="AB57"/>
      <c r="AC57" s="104"/>
      <c r="AD57" s="104"/>
      <c r="AE57" s="104"/>
      <c r="AF57" s="104"/>
    </row>
    <row r="58" spans="25:32" x14ac:dyDescent="0.25">
      <c r="Y58" s="9"/>
      <c r="Z58" s="83" t="s">
        <v>126</v>
      </c>
      <c r="AA58" s="107" t="str">
        <f>$AA$24</f>
        <v/>
      </c>
      <c r="AB58"/>
      <c r="AC58" s="104"/>
      <c r="AD58" s="104"/>
      <c r="AE58" s="104"/>
      <c r="AF58" s="104"/>
    </row>
    <row r="59" spans="25:32" x14ac:dyDescent="0.25">
      <c r="Y59" s="9"/>
      <c r="Z59" s="83"/>
      <c r="AA59" s="107"/>
      <c r="AB59" s="38"/>
      <c r="AC59" s="104"/>
      <c r="AD59" s="104"/>
      <c r="AE59" s="104"/>
      <c r="AF59" s="104"/>
    </row>
    <row r="60" spans="25:32" x14ac:dyDescent="0.25">
      <c r="Y60" s="9"/>
      <c r="Z60" s="95"/>
      <c r="AA60" s="108"/>
      <c r="AB60" s="38"/>
      <c r="AC60" s="104"/>
      <c r="AD60" s="104"/>
      <c r="AE60" s="104"/>
      <c r="AF60" s="104"/>
    </row>
    <row r="61" spans="25:32" x14ac:dyDescent="0.25">
      <c r="Y61" s="9"/>
      <c r="AA61" s="5"/>
      <c r="AB61" s="38"/>
      <c r="AC61" s="104"/>
      <c r="AD61" s="104"/>
      <c r="AE61" s="104"/>
      <c r="AF61" s="104"/>
    </row>
    <row r="62" spans="25:32" x14ac:dyDescent="0.25">
      <c r="Y62" s="9"/>
      <c r="Z62" s="90" t="str">
        <f>$Z$28</f>
        <v>Adnotacja
do serii obligacji</v>
      </c>
      <c r="AA62" s="97" t="str">
        <f>$AA$28</f>
        <v/>
      </c>
      <c r="AB62" s="97"/>
      <c r="AC62" s="97"/>
      <c r="AD62" s="97"/>
      <c r="AE62" s="97"/>
      <c r="AF62" s="97"/>
    </row>
    <row r="63" spans="25:32" x14ac:dyDescent="0.25">
      <c r="Y63" s="9"/>
      <c r="Z63" s="90"/>
      <c r="AA63" s="97"/>
      <c r="AB63" s="97"/>
      <c r="AC63" s="97"/>
      <c r="AD63" s="97"/>
      <c r="AE63" s="97"/>
      <c r="AF63" s="97"/>
    </row>
    <row r="64" spans="25:32" x14ac:dyDescent="0.25">
      <c r="Y64" s="9"/>
      <c r="Z64" s="90"/>
      <c r="AA64" s="97"/>
      <c r="AB64" s="97"/>
      <c r="AC64" s="97"/>
      <c r="AD64" s="97"/>
      <c r="AE64" s="97"/>
      <c r="AF64" s="97"/>
    </row>
    <row r="65" spans="25:32" x14ac:dyDescent="0.25">
      <c r="Y65" s="9"/>
      <c r="Z65" s="90"/>
      <c r="AA65" s="97"/>
      <c r="AB65" s="97"/>
      <c r="AC65" s="97"/>
      <c r="AD65" s="97"/>
      <c r="AE65" s="97"/>
      <c r="AF65" s="97"/>
    </row>
    <row r="66" spans="25:32" x14ac:dyDescent="0.25">
      <c r="Y66" s="9"/>
      <c r="Z66" s="90"/>
      <c r="AA66" s="97"/>
      <c r="AB66" s="97"/>
      <c r="AC66" s="97"/>
      <c r="AD66" s="97"/>
      <c r="AE66" s="97"/>
      <c r="AF66" s="97"/>
    </row>
    <row r="67" spans="25:32" x14ac:dyDescent="0.25">
      <c r="Y67" s="9"/>
      <c r="Z67" s="90"/>
      <c r="AA67" s="97"/>
      <c r="AB67" s="97"/>
      <c r="AC67" s="97"/>
      <c r="AD67" s="97"/>
      <c r="AE67" s="97"/>
      <c r="AF67" s="97"/>
    </row>
    <row r="68" spans="25:32" x14ac:dyDescent="0.25">
      <c r="Y68" s="9"/>
      <c r="Z68" s="90"/>
      <c r="AA68" s="97"/>
      <c r="AB68" s="97"/>
      <c r="AC68" s="97"/>
      <c r="AD68" s="97"/>
      <c r="AE68" s="97"/>
      <c r="AF68" s="97"/>
    </row>
    <row r="69" spans="25:32" x14ac:dyDescent="0.25">
      <c r="Y69" s="9"/>
      <c r="Z69" s="48"/>
      <c r="AA69" s="49"/>
      <c r="AB69" s="49"/>
      <c r="AC69" s="50"/>
      <c r="AD69" s="50"/>
      <c r="AE69" s="50"/>
      <c r="AF69" s="50"/>
    </row>
    <row r="70" spans="25:32" x14ac:dyDescent="0.25">
      <c r="Y70" s="9"/>
      <c r="Z70"/>
      <c r="AA70" s="17" t="s">
        <v>122</v>
      </c>
      <c r="AB70" s="16" t="s">
        <v>123</v>
      </c>
    </row>
    <row r="71" spans="25:32" x14ac:dyDescent="0.25">
      <c r="Y71" s="9"/>
      <c r="Z71"/>
      <c r="AA71" s="10" t="str">
        <f>$AA$3</f>
        <v/>
      </c>
      <c r="AB71" s="11" t="str">
        <f>$AB$3</f>
        <v/>
      </c>
    </row>
    <row r="72" spans="25:32" x14ac:dyDescent="0.25">
      <c r="Y72" s="9"/>
      <c r="Z72"/>
      <c r="AA72" s="12" t="str">
        <f>$AA$4</f>
        <v/>
      </c>
      <c r="AB72" s="13" t="str">
        <f>$AB$4</f>
        <v/>
      </c>
    </row>
    <row r="73" spans="25:32" x14ac:dyDescent="0.25">
      <c r="Y73" s="9"/>
      <c r="Z73"/>
      <c r="AA73" s="14" t="str">
        <f ca="1">$AA$5</f>
        <v/>
      </c>
      <c r="AB73" s="15" t="str">
        <f ca="1">$AB$5</f>
        <v/>
      </c>
    </row>
    <row r="74" spans="25:32" x14ac:dyDescent="0.25">
      <c r="Y74" s="9"/>
      <c r="Z74"/>
      <c r="AA74" s="100" t="str">
        <f>$AA$6</f>
        <v/>
      </c>
      <c r="AB74" s="101"/>
    </row>
    <row r="75" spans="25:32" x14ac:dyDescent="0.25">
      <c r="Y75" s="9"/>
      <c r="Z75"/>
      <c r="AA75" s="100" t="str">
        <f ca="1">$AA$7</f>
        <v/>
      </c>
      <c r="AB75" s="101"/>
    </row>
    <row r="76" spans="25:32" x14ac:dyDescent="0.25">
      <c r="Y76" s="9"/>
      <c r="Z76"/>
      <c r="AA76" s="102" t="str">
        <f>$AA$8</f>
        <v/>
      </c>
      <c r="AB76" s="103"/>
    </row>
    <row r="77" spans="25:32" x14ac:dyDescent="0.25">
      <c r="Y77" s="9"/>
      <c r="Z77"/>
      <c r="AA77" s="109" t="s">
        <v>124</v>
      </c>
      <c r="AB77" s="109"/>
    </row>
    <row r="78" spans="25:32" x14ac:dyDescent="0.25">
      <c r="Y78" s="9"/>
      <c r="Z78"/>
      <c r="AA78" s="110"/>
      <c r="AB78" s="110"/>
    </row>
    <row r="79" spans="25:32" x14ac:dyDescent="0.25">
      <c r="Y79" s="9"/>
      <c r="Z79"/>
      <c r="AA79" s="110"/>
      <c r="AB79" s="110"/>
      <c r="AC79" s="104" t="str">
        <f>$AC$11</f>
        <v/>
      </c>
      <c r="AD79" s="104"/>
      <c r="AE79" s="104"/>
      <c r="AF79" s="104"/>
    </row>
    <row r="80" spans="25:32" x14ac:dyDescent="0.25">
      <c r="Y80" s="9"/>
      <c r="Z80"/>
      <c r="AA80" s="110"/>
      <c r="AB80" s="110"/>
      <c r="AC80" s="104"/>
      <c r="AD80" s="104"/>
      <c r="AE80" s="104"/>
      <c r="AF80" s="104"/>
    </row>
    <row r="81" spans="25:32" x14ac:dyDescent="0.25">
      <c r="Y81" s="9"/>
      <c r="Z81"/>
      <c r="AA81" s="110"/>
      <c r="AB81" s="110"/>
      <c r="AC81" s="104"/>
      <c r="AD81" s="104"/>
      <c r="AE81" s="104"/>
      <c r="AF81" s="104"/>
    </row>
    <row r="82" spans="25:32" x14ac:dyDescent="0.25">
      <c r="Y82" s="9"/>
      <c r="AA82" s="110"/>
      <c r="AB82" s="110"/>
      <c r="AC82" s="104"/>
      <c r="AD82" s="104"/>
      <c r="AE82" s="104"/>
      <c r="AF82" s="104"/>
    </row>
    <row r="83" spans="25:32" x14ac:dyDescent="0.25">
      <c r="Y83" s="9"/>
      <c r="Z83" s="19" t="s">
        <v>121</v>
      </c>
      <c r="AA83" s="20" t="str">
        <f>$AA$15</f>
        <v/>
      </c>
      <c r="AB83"/>
      <c r="AC83" s="104"/>
      <c r="AD83" s="104"/>
      <c r="AE83" s="104"/>
      <c r="AF83" s="104"/>
    </row>
    <row r="84" spans="25:32" x14ac:dyDescent="0.25">
      <c r="Y84" s="9"/>
      <c r="Z84" s="21" t="s">
        <v>110</v>
      </c>
      <c r="AA84" s="22" t="str">
        <f>$AA$16</f>
        <v/>
      </c>
      <c r="AB84"/>
      <c r="AC84" s="104"/>
      <c r="AD84" s="104"/>
      <c r="AE84" s="104"/>
      <c r="AF84" s="104"/>
    </row>
    <row r="85" spans="25:32" x14ac:dyDescent="0.25">
      <c r="Y85" s="9"/>
      <c r="Z85" s="21" t="s">
        <v>82</v>
      </c>
      <c r="AA85" s="23" t="str">
        <f>$AA$17</f>
        <v/>
      </c>
      <c r="AB85"/>
      <c r="AC85" s="104"/>
      <c r="AD85" s="104"/>
      <c r="AE85" s="104"/>
      <c r="AF85" s="104"/>
    </row>
    <row r="86" spans="25:32" x14ac:dyDescent="0.25">
      <c r="Y86" s="9"/>
      <c r="Z86" s="21" t="s">
        <v>96</v>
      </c>
      <c r="AA86" s="24" t="str">
        <f>$AA$18</f>
        <v/>
      </c>
      <c r="AB86"/>
      <c r="AC86" s="104"/>
      <c r="AD86" s="104"/>
      <c r="AE86" s="104"/>
      <c r="AF86" s="104"/>
    </row>
    <row r="87" spans="25:32" x14ac:dyDescent="0.25">
      <c r="Y87" s="9"/>
      <c r="Z87" s="21" t="s">
        <v>79</v>
      </c>
      <c r="AA87" s="41" t="str">
        <f>$AA$19</f>
        <v/>
      </c>
      <c r="AB87"/>
      <c r="AC87" s="104"/>
      <c r="AD87" s="104"/>
      <c r="AE87" s="104"/>
      <c r="AF87" s="104"/>
    </row>
    <row r="88" spans="25:32" x14ac:dyDescent="0.25">
      <c r="Y88" s="9"/>
      <c r="Z88" s="42" t="s">
        <v>141</v>
      </c>
      <c r="AA88" s="43" t="str">
        <f>$AA$20</f>
        <v/>
      </c>
      <c r="AB88"/>
      <c r="AC88" s="104"/>
      <c r="AD88" s="104"/>
      <c r="AE88" s="104"/>
      <c r="AF88" s="104"/>
    </row>
    <row r="89" spans="25:32" x14ac:dyDescent="0.25">
      <c r="Y89" s="9"/>
      <c r="Z89" s="44" t="s">
        <v>85</v>
      </c>
      <c r="AA89" s="45" t="str">
        <f>$AA$21</f>
        <v/>
      </c>
      <c r="AB89"/>
      <c r="AC89" s="104"/>
      <c r="AD89" s="104"/>
      <c r="AE89" s="104"/>
      <c r="AF89" s="104"/>
    </row>
    <row r="90" spans="25:32" x14ac:dyDescent="0.25">
      <c r="Y90" s="9"/>
      <c r="Z90" s="93" t="s">
        <v>125</v>
      </c>
      <c r="AA90" s="105" t="str">
        <f>$AA$22</f>
        <v/>
      </c>
      <c r="AB90"/>
      <c r="AC90" s="104"/>
      <c r="AD90" s="104"/>
      <c r="AE90" s="104"/>
      <c r="AF90" s="104"/>
    </row>
    <row r="91" spans="25:32" x14ac:dyDescent="0.25">
      <c r="Y91" s="9"/>
      <c r="Z91" s="94"/>
      <c r="AA91" s="106"/>
      <c r="AB91"/>
      <c r="AC91" s="104"/>
      <c r="AD91" s="104"/>
      <c r="AE91" s="104"/>
      <c r="AF91" s="104"/>
    </row>
    <row r="92" spans="25:32" x14ac:dyDescent="0.25">
      <c r="Y92" s="9"/>
      <c r="Z92" s="83" t="s">
        <v>126</v>
      </c>
      <c r="AA92" s="107" t="str">
        <f>$AA$24</f>
        <v/>
      </c>
      <c r="AB92"/>
      <c r="AC92" s="104"/>
      <c r="AD92" s="104"/>
      <c r="AE92" s="104"/>
      <c r="AF92" s="104"/>
    </row>
    <row r="93" spans="25:32" x14ac:dyDescent="0.25">
      <c r="Y93" s="9"/>
      <c r="Z93" s="83"/>
      <c r="AA93" s="107"/>
      <c r="AB93" s="38"/>
      <c r="AC93" s="104"/>
      <c r="AD93" s="104"/>
      <c r="AE93" s="104"/>
      <c r="AF93" s="104"/>
    </row>
    <row r="94" spans="25:32" x14ac:dyDescent="0.25">
      <c r="Y94" s="9"/>
      <c r="Z94" s="95"/>
      <c r="AA94" s="108"/>
      <c r="AB94" s="38"/>
      <c r="AC94" s="104"/>
      <c r="AD94" s="104"/>
      <c r="AE94" s="104"/>
      <c r="AF94" s="104"/>
    </row>
    <row r="95" spans="25:32" x14ac:dyDescent="0.25">
      <c r="Y95" s="9"/>
      <c r="AA95" s="5"/>
      <c r="AB95" s="38"/>
      <c r="AC95" s="104"/>
      <c r="AD95" s="104"/>
      <c r="AE95" s="104"/>
      <c r="AF95" s="104"/>
    </row>
    <row r="96" spans="25:32" x14ac:dyDescent="0.25">
      <c r="Y96" s="9"/>
      <c r="Z96" s="90" t="str">
        <f>$Z$28</f>
        <v>Adnotacja
do serii obligacji</v>
      </c>
      <c r="AA96" s="97" t="str">
        <f>$AA$28</f>
        <v/>
      </c>
      <c r="AB96" s="97"/>
      <c r="AC96" s="97"/>
      <c r="AD96" s="97"/>
      <c r="AE96" s="97"/>
      <c r="AF96" s="97"/>
    </row>
    <row r="97" spans="25:32" x14ac:dyDescent="0.25">
      <c r="Y97" s="9"/>
      <c r="Z97" s="90"/>
      <c r="AA97" s="97"/>
      <c r="AB97" s="97"/>
      <c r="AC97" s="97"/>
      <c r="AD97" s="97"/>
      <c r="AE97" s="97"/>
      <c r="AF97" s="97"/>
    </row>
    <row r="98" spans="25:32" x14ac:dyDescent="0.25">
      <c r="Y98" s="9"/>
      <c r="Z98" s="90"/>
      <c r="AA98" s="97"/>
      <c r="AB98" s="97"/>
      <c r="AC98" s="97"/>
      <c r="AD98" s="97"/>
      <c r="AE98" s="97"/>
      <c r="AF98" s="97"/>
    </row>
    <row r="99" spans="25:32" x14ac:dyDescent="0.25">
      <c r="Y99" s="9"/>
      <c r="Z99" s="90"/>
      <c r="AA99" s="97"/>
      <c r="AB99" s="97"/>
      <c r="AC99" s="97"/>
      <c r="AD99" s="97"/>
      <c r="AE99" s="97"/>
      <c r="AF99" s="97"/>
    </row>
    <row r="100" spans="25:32" x14ac:dyDescent="0.25">
      <c r="Y100" s="9"/>
      <c r="Z100" s="90"/>
      <c r="AA100" s="97"/>
      <c r="AB100" s="97"/>
      <c r="AC100" s="97"/>
      <c r="AD100" s="97"/>
      <c r="AE100" s="97"/>
      <c r="AF100" s="97"/>
    </row>
    <row r="101" spans="25:32" x14ac:dyDescent="0.25">
      <c r="Y101" s="9"/>
      <c r="Z101" s="90"/>
      <c r="AA101" s="97"/>
      <c r="AB101" s="97"/>
      <c r="AC101" s="97"/>
      <c r="AD101" s="97"/>
      <c r="AE101" s="97"/>
      <c r="AF101" s="97"/>
    </row>
    <row r="102" spans="25:32" x14ac:dyDescent="0.25">
      <c r="Y102" s="9"/>
      <c r="Z102" s="90"/>
      <c r="AA102" s="97"/>
      <c r="AB102" s="97"/>
      <c r="AC102" s="97"/>
      <c r="AD102" s="97"/>
      <c r="AE102" s="97"/>
      <c r="AF102" s="97"/>
    </row>
    <row r="103" spans="25:32" x14ac:dyDescent="0.25">
      <c r="Y103" s="9"/>
      <c r="Z103" s="48"/>
      <c r="AA103" s="49"/>
      <c r="AB103" s="49"/>
      <c r="AC103" s="50"/>
      <c r="AD103" s="50"/>
      <c r="AE103" s="50"/>
      <c r="AF103" s="50"/>
    </row>
    <row r="104" spans="25:32" x14ac:dyDescent="0.25">
      <c r="Y104" s="9"/>
      <c r="Z104"/>
      <c r="AA104" s="17" t="s">
        <v>122</v>
      </c>
      <c r="AB104" s="16" t="s">
        <v>123</v>
      </c>
    </row>
    <row r="105" spans="25:32" x14ac:dyDescent="0.25">
      <c r="Y105" s="9"/>
      <c r="Z105"/>
      <c r="AA105" s="10" t="str">
        <f>$AA$3</f>
        <v/>
      </c>
      <c r="AB105" s="11" t="str">
        <f>$AB$3</f>
        <v/>
      </c>
    </row>
    <row r="106" spans="25:32" x14ac:dyDescent="0.25">
      <c r="Y106" s="9"/>
      <c r="Z106"/>
      <c r="AA106" s="12" t="str">
        <f>$AA$4</f>
        <v/>
      </c>
      <c r="AB106" s="13" t="str">
        <f>$AB$4</f>
        <v/>
      </c>
    </row>
    <row r="107" spans="25:32" x14ac:dyDescent="0.25">
      <c r="Y107" s="9"/>
      <c r="Z107"/>
      <c r="AA107" s="14" t="str">
        <f ca="1">$AA$5</f>
        <v/>
      </c>
      <c r="AB107" s="15" t="str">
        <f ca="1">$AB$5</f>
        <v/>
      </c>
    </row>
    <row r="108" spans="25:32" x14ac:dyDescent="0.25">
      <c r="Y108" s="9"/>
      <c r="Z108"/>
      <c r="AA108" s="100" t="str">
        <f>$AA$6</f>
        <v/>
      </c>
      <c r="AB108" s="101"/>
    </row>
    <row r="109" spans="25:32" x14ac:dyDescent="0.25">
      <c r="Y109" s="9"/>
      <c r="Z109"/>
      <c r="AA109" s="100" t="str">
        <f ca="1">$AA$7</f>
        <v/>
      </c>
      <c r="AB109" s="101"/>
    </row>
    <row r="110" spans="25:32" x14ac:dyDescent="0.25">
      <c r="Y110" s="9"/>
      <c r="Z110"/>
      <c r="AA110" s="102" t="str">
        <f>$AA$8</f>
        <v/>
      </c>
      <c r="AB110" s="103"/>
    </row>
    <row r="111" spans="25:32" x14ac:dyDescent="0.25">
      <c r="Y111" s="9"/>
      <c r="Z111"/>
      <c r="AA111" s="109" t="s">
        <v>124</v>
      </c>
      <c r="AB111" s="109"/>
    </row>
    <row r="112" spans="25:32" x14ac:dyDescent="0.25">
      <c r="Y112" s="9"/>
      <c r="Z112"/>
      <c r="AA112" s="110"/>
      <c r="AB112" s="110"/>
    </row>
    <row r="113" spans="25:32" x14ac:dyDescent="0.25">
      <c r="Y113" s="9"/>
      <c r="Z113"/>
      <c r="AA113" s="110"/>
      <c r="AB113" s="110"/>
      <c r="AC113" s="104" t="str">
        <f>$AC$11</f>
        <v/>
      </c>
      <c r="AD113" s="104"/>
      <c r="AE113" s="104"/>
      <c r="AF113" s="104"/>
    </row>
    <row r="114" spans="25:32" x14ac:dyDescent="0.25">
      <c r="Y114" s="9"/>
      <c r="Z114"/>
      <c r="AA114" s="110"/>
      <c r="AB114" s="110"/>
      <c r="AC114" s="104"/>
      <c r="AD114" s="104"/>
      <c r="AE114" s="104"/>
      <c r="AF114" s="104"/>
    </row>
    <row r="115" spans="25:32" x14ac:dyDescent="0.25">
      <c r="Y115" s="9"/>
      <c r="Z115"/>
      <c r="AA115" s="110"/>
      <c r="AB115" s="110"/>
      <c r="AC115" s="104"/>
      <c r="AD115" s="104"/>
      <c r="AE115" s="104"/>
      <c r="AF115" s="104"/>
    </row>
    <row r="116" spans="25:32" x14ac:dyDescent="0.25">
      <c r="Y116" s="9"/>
      <c r="AA116" s="110"/>
      <c r="AB116" s="110"/>
      <c r="AC116" s="104"/>
      <c r="AD116" s="104"/>
      <c r="AE116" s="104"/>
      <c r="AF116" s="104"/>
    </row>
    <row r="117" spans="25:32" x14ac:dyDescent="0.25">
      <c r="Y117" s="9"/>
      <c r="Z117" s="19" t="s">
        <v>121</v>
      </c>
      <c r="AA117" s="20" t="str">
        <f>$AA$15</f>
        <v/>
      </c>
      <c r="AB117"/>
      <c r="AC117" s="104"/>
      <c r="AD117" s="104"/>
      <c r="AE117" s="104"/>
      <c r="AF117" s="104"/>
    </row>
    <row r="118" spans="25:32" x14ac:dyDescent="0.25">
      <c r="Y118" s="9"/>
      <c r="Z118" s="21" t="s">
        <v>110</v>
      </c>
      <c r="AA118" s="22" t="str">
        <f>$AA$16</f>
        <v/>
      </c>
      <c r="AB118"/>
      <c r="AC118" s="104"/>
      <c r="AD118" s="104"/>
      <c r="AE118" s="104"/>
      <c r="AF118" s="104"/>
    </row>
    <row r="119" spans="25:32" x14ac:dyDescent="0.25">
      <c r="Y119" s="9"/>
      <c r="Z119" s="21" t="s">
        <v>82</v>
      </c>
      <c r="AA119" s="23" t="str">
        <f>$AA$17</f>
        <v/>
      </c>
      <c r="AB119"/>
      <c r="AC119" s="104"/>
      <c r="AD119" s="104"/>
      <c r="AE119" s="104"/>
      <c r="AF119" s="104"/>
    </row>
    <row r="120" spans="25:32" x14ac:dyDescent="0.25">
      <c r="Y120" s="9"/>
      <c r="Z120" s="21" t="s">
        <v>96</v>
      </c>
      <c r="AA120" s="24" t="str">
        <f>$AA$18</f>
        <v/>
      </c>
      <c r="AB120"/>
      <c r="AC120" s="104"/>
      <c r="AD120" s="104"/>
      <c r="AE120" s="104"/>
      <c r="AF120" s="104"/>
    </row>
    <row r="121" spans="25:32" x14ac:dyDescent="0.25">
      <c r="Y121" s="9"/>
      <c r="Z121" s="21" t="s">
        <v>79</v>
      </c>
      <c r="AA121" s="41" t="str">
        <f>$AA$19</f>
        <v/>
      </c>
      <c r="AB121"/>
      <c r="AC121" s="104"/>
      <c r="AD121" s="104"/>
      <c r="AE121" s="104"/>
      <c r="AF121" s="104"/>
    </row>
    <row r="122" spans="25:32" x14ac:dyDescent="0.25">
      <c r="Y122" s="9"/>
      <c r="Z122" s="42" t="s">
        <v>141</v>
      </c>
      <c r="AA122" s="43" t="str">
        <f>$AA$20</f>
        <v/>
      </c>
      <c r="AB122"/>
      <c r="AC122" s="104"/>
      <c r="AD122" s="104"/>
      <c r="AE122" s="104"/>
      <c r="AF122" s="104"/>
    </row>
    <row r="123" spans="25:32" x14ac:dyDescent="0.25">
      <c r="Y123" s="9"/>
      <c r="Z123" s="44" t="s">
        <v>85</v>
      </c>
      <c r="AA123" s="45" t="str">
        <f>$AA$21</f>
        <v/>
      </c>
      <c r="AB123"/>
      <c r="AC123" s="104"/>
      <c r="AD123" s="104"/>
      <c r="AE123" s="104"/>
      <c r="AF123" s="104"/>
    </row>
    <row r="124" spans="25:32" x14ac:dyDescent="0.25">
      <c r="Y124" s="9"/>
      <c r="Z124" s="93" t="s">
        <v>125</v>
      </c>
      <c r="AA124" s="105" t="str">
        <f>$AA$22</f>
        <v/>
      </c>
      <c r="AB124"/>
      <c r="AC124" s="104"/>
      <c r="AD124" s="104"/>
      <c r="AE124" s="104"/>
      <c r="AF124" s="104"/>
    </row>
    <row r="125" spans="25:32" x14ac:dyDescent="0.25">
      <c r="Y125" s="9"/>
      <c r="Z125" s="94"/>
      <c r="AA125" s="106"/>
      <c r="AB125"/>
      <c r="AC125" s="104"/>
      <c r="AD125" s="104"/>
      <c r="AE125" s="104"/>
      <c r="AF125" s="104"/>
    </row>
    <row r="126" spans="25:32" x14ac:dyDescent="0.25">
      <c r="Y126" s="9"/>
      <c r="Z126" s="83" t="s">
        <v>126</v>
      </c>
      <c r="AA126" s="107" t="str">
        <f>$AA$24</f>
        <v/>
      </c>
      <c r="AB126"/>
      <c r="AC126" s="104"/>
      <c r="AD126" s="104"/>
      <c r="AE126" s="104"/>
      <c r="AF126" s="104"/>
    </row>
    <row r="127" spans="25:32" x14ac:dyDescent="0.25">
      <c r="Y127" s="9"/>
      <c r="Z127" s="83"/>
      <c r="AA127" s="107"/>
      <c r="AB127" s="38"/>
      <c r="AC127" s="104"/>
      <c r="AD127" s="104"/>
      <c r="AE127" s="104"/>
      <c r="AF127" s="104"/>
    </row>
    <row r="128" spans="25:32" x14ac:dyDescent="0.25">
      <c r="Y128" s="9"/>
      <c r="Z128" s="95"/>
      <c r="AA128" s="108"/>
      <c r="AB128" s="38"/>
      <c r="AC128" s="104"/>
      <c r="AD128" s="104"/>
      <c r="AE128" s="104"/>
      <c r="AF128" s="104"/>
    </row>
    <row r="129" spans="25:32" x14ac:dyDescent="0.25">
      <c r="Y129" s="9"/>
      <c r="AA129" s="5"/>
      <c r="AB129" s="38"/>
      <c r="AC129" s="104"/>
      <c r="AD129" s="104"/>
      <c r="AE129" s="104"/>
      <c r="AF129" s="104"/>
    </row>
    <row r="130" spans="25:32" x14ac:dyDescent="0.25">
      <c r="Y130" s="9"/>
      <c r="Z130" s="90" t="str">
        <f>$Z$28</f>
        <v>Adnotacja
do serii obligacji</v>
      </c>
      <c r="AA130" s="97" t="str">
        <f>$AA$28</f>
        <v/>
      </c>
      <c r="AB130" s="97"/>
      <c r="AC130" s="97"/>
      <c r="AD130" s="97"/>
      <c r="AE130" s="97"/>
      <c r="AF130" s="97"/>
    </row>
    <row r="131" spans="25:32" x14ac:dyDescent="0.25">
      <c r="Y131" s="9"/>
      <c r="Z131" s="90"/>
      <c r="AA131" s="97"/>
      <c r="AB131" s="97"/>
      <c r="AC131" s="97"/>
      <c r="AD131" s="97"/>
      <c r="AE131" s="97"/>
      <c r="AF131" s="97"/>
    </row>
    <row r="132" spans="25:32" x14ac:dyDescent="0.25">
      <c r="Y132" s="9"/>
      <c r="Z132" s="90"/>
      <c r="AA132" s="97"/>
      <c r="AB132" s="97"/>
      <c r="AC132" s="97"/>
      <c r="AD132" s="97"/>
      <c r="AE132" s="97"/>
      <c r="AF132" s="97"/>
    </row>
    <row r="133" spans="25:32" x14ac:dyDescent="0.25">
      <c r="Y133" s="9"/>
      <c r="Z133" s="90"/>
      <c r="AA133" s="97"/>
      <c r="AB133" s="97"/>
      <c r="AC133" s="97"/>
      <c r="AD133" s="97"/>
      <c r="AE133" s="97"/>
      <c r="AF133" s="97"/>
    </row>
    <row r="134" spans="25:32" x14ac:dyDescent="0.25">
      <c r="Y134" s="9"/>
      <c r="Z134" s="90"/>
      <c r="AA134" s="97"/>
      <c r="AB134" s="97"/>
      <c r="AC134" s="97"/>
      <c r="AD134" s="97"/>
      <c r="AE134" s="97"/>
      <c r="AF134" s="97"/>
    </row>
    <row r="135" spans="25:32" x14ac:dyDescent="0.25">
      <c r="Y135" s="9"/>
      <c r="Z135" s="90"/>
      <c r="AA135" s="97"/>
      <c r="AB135" s="97"/>
      <c r="AC135" s="97"/>
      <c r="AD135" s="97"/>
      <c r="AE135" s="97"/>
      <c r="AF135" s="97"/>
    </row>
    <row r="136" spans="25:32" x14ac:dyDescent="0.25">
      <c r="Y136" s="9"/>
      <c r="Z136" s="90"/>
      <c r="AA136" s="97"/>
      <c r="AB136" s="97"/>
      <c r="AC136" s="97"/>
      <c r="AD136" s="97"/>
      <c r="AE136" s="97"/>
      <c r="AF136" s="97"/>
    </row>
    <row r="137" spans="25:32" x14ac:dyDescent="0.25">
      <c r="Y137" s="9"/>
      <c r="Z137" s="48"/>
      <c r="AA137" s="49"/>
      <c r="AB137" s="49"/>
      <c r="AC137" s="50"/>
      <c r="AD137" s="50"/>
      <c r="AE137" s="50"/>
      <c r="AF137" s="50"/>
    </row>
    <row r="138" spans="25:32" x14ac:dyDescent="0.25">
      <c r="Y138" s="9"/>
      <c r="Z138"/>
      <c r="AA138" s="17" t="s">
        <v>122</v>
      </c>
      <c r="AB138" s="16" t="s">
        <v>123</v>
      </c>
    </row>
    <row r="139" spans="25:32" x14ac:dyDescent="0.25">
      <c r="Y139" s="9"/>
      <c r="Z139"/>
      <c r="AA139" s="10" t="str">
        <f>$AA$3</f>
        <v/>
      </c>
      <c r="AB139" s="11" t="str">
        <f>$AB$3</f>
        <v/>
      </c>
    </row>
    <row r="140" spans="25:32" x14ac:dyDescent="0.25">
      <c r="Y140" s="9"/>
      <c r="Z140"/>
      <c r="AA140" s="12" t="str">
        <f>$AA$4</f>
        <v/>
      </c>
      <c r="AB140" s="13" t="str">
        <f>$AB$4</f>
        <v/>
      </c>
    </row>
    <row r="141" spans="25:32" x14ac:dyDescent="0.25">
      <c r="Y141" s="9"/>
      <c r="Z141"/>
      <c r="AA141" s="14" t="str">
        <f ca="1">$AA$5</f>
        <v/>
      </c>
      <c r="AB141" s="15" t="str">
        <f ca="1">$AB$5</f>
        <v/>
      </c>
    </row>
    <row r="142" spans="25:32" x14ac:dyDescent="0.25">
      <c r="Y142" s="9"/>
      <c r="Z142"/>
      <c r="AA142" s="100" t="str">
        <f>$AA$6</f>
        <v/>
      </c>
      <c r="AB142" s="101"/>
    </row>
    <row r="143" spans="25:32" x14ac:dyDescent="0.25">
      <c r="Y143" s="9"/>
      <c r="Z143"/>
      <c r="AA143" s="100" t="str">
        <f ca="1">$AA$7</f>
        <v/>
      </c>
      <c r="AB143" s="101"/>
    </row>
    <row r="144" spans="25:32" x14ac:dyDescent="0.25">
      <c r="Y144" s="9"/>
      <c r="Z144"/>
      <c r="AA144" s="102" t="str">
        <f>$AA$8</f>
        <v/>
      </c>
      <c r="AB144" s="103"/>
    </row>
    <row r="145" spans="25:32" x14ac:dyDescent="0.25">
      <c r="Y145" s="9"/>
      <c r="Z145"/>
      <c r="AA145" s="109" t="s">
        <v>124</v>
      </c>
      <c r="AB145" s="109"/>
    </row>
    <row r="146" spans="25:32" x14ac:dyDescent="0.25">
      <c r="Y146" s="9"/>
      <c r="Z146"/>
      <c r="AA146" s="110"/>
      <c r="AB146" s="110"/>
    </row>
    <row r="147" spans="25:32" x14ac:dyDescent="0.25">
      <c r="Y147" s="9"/>
      <c r="Z147"/>
      <c r="AA147" s="110"/>
      <c r="AB147" s="110"/>
      <c r="AC147" s="104" t="str">
        <f>$AC$11</f>
        <v/>
      </c>
      <c r="AD147" s="104"/>
      <c r="AE147" s="104"/>
      <c r="AF147" s="104"/>
    </row>
    <row r="148" spans="25:32" x14ac:dyDescent="0.25">
      <c r="Y148" s="9"/>
      <c r="Z148"/>
      <c r="AA148" s="110"/>
      <c r="AB148" s="110"/>
      <c r="AC148" s="104"/>
      <c r="AD148" s="104"/>
      <c r="AE148" s="104"/>
      <c r="AF148" s="104"/>
    </row>
    <row r="149" spans="25:32" x14ac:dyDescent="0.25">
      <c r="Y149" s="9"/>
      <c r="Z149"/>
      <c r="AA149" s="110"/>
      <c r="AB149" s="110"/>
      <c r="AC149" s="104"/>
      <c r="AD149" s="104"/>
      <c r="AE149" s="104"/>
      <c r="AF149" s="104"/>
    </row>
    <row r="150" spans="25:32" x14ac:dyDescent="0.25">
      <c r="Y150" s="9"/>
      <c r="AA150" s="110"/>
      <c r="AB150" s="110"/>
      <c r="AC150" s="104"/>
      <c r="AD150" s="104"/>
      <c r="AE150" s="104"/>
      <c r="AF150" s="104"/>
    </row>
    <row r="151" spans="25:32" x14ac:dyDescent="0.25">
      <c r="Y151" s="9"/>
      <c r="Z151" s="19" t="s">
        <v>121</v>
      </c>
      <c r="AA151" s="20" t="str">
        <f>$AA$15</f>
        <v/>
      </c>
      <c r="AB151"/>
      <c r="AC151" s="104"/>
      <c r="AD151" s="104"/>
      <c r="AE151" s="104"/>
      <c r="AF151" s="104"/>
    </row>
    <row r="152" spans="25:32" x14ac:dyDescent="0.25">
      <c r="Y152" s="9"/>
      <c r="Z152" s="21" t="s">
        <v>110</v>
      </c>
      <c r="AA152" s="22" t="str">
        <f>$AA$16</f>
        <v/>
      </c>
      <c r="AB152"/>
      <c r="AC152" s="104"/>
      <c r="AD152" s="104"/>
      <c r="AE152" s="104"/>
      <c r="AF152" s="104"/>
    </row>
    <row r="153" spans="25:32" x14ac:dyDescent="0.25">
      <c r="Y153" s="9"/>
      <c r="Z153" s="21" t="s">
        <v>82</v>
      </c>
      <c r="AA153" s="23" t="str">
        <f>$AA$17</f>
        <v/>
      </c>
      <c r="AB153"/>
      <c r="AC153" s="104"/>
      <c r="AD153" s="104"/>
      <c r="AE153" s="104"/>
      <c r="AF153" s="104"/>
    </row>
    <row r="154" spans="25:32" x14ac:dyDescent="0.25">
      <c r="Y154" s="9"/>
      <c r="Z154" s="21" t="s">
        <v>96</v>
      </c>
      <c r="AA154" s="24" t="str">
        <f>$AA$18</f>
        <v/>
      </c>
      <c r="AB154"/>
      <c r="AC154" s="104"/>
      <c r="AD154" s="104"/>
      <c r="AE154" s="104"/>
      <c r="AF154" s="104"/>
    </row>
    <row r="155" spans="25:32" x14ac:dyDescent="0.25">
      <c r="Y155" s="9"/>
      <c r="Z155" s="21" t="s">
        <v>79</v>
      </c>
      <c r="AA155" s="41" t="str">
        <f>$AA$19</f>
        <v/>
      </c>
      <c r="AB155"/>
      <c r="AC155" s="104"/>
      <c r="AD155" s="104"/>
      <c r="AE155" s="104"/>
      <c r="AF155" s="104"/>
    </row>
    <row r="156" spans="25:32" x14ac:dyDescent="0.25">
      <c r="Y156" s="9"/>
      <c r="Z156" s="42" t="s">
        <v>141</v>
      </c>
      <c r="AA156" s="43" t="str">
        <f>$AA$20</f>
        <v/>
      </c>
      <c r="AB156"/>
      <c r="AC156" s="104"/>
      <c r="AD156" s="104"/>
      <c r="AE156" s="104"/>
      <c r="AF156" s="104"/>
    </row>
    <row r="157" spans="25:32" x14ac:dyDescent="0.25">
      <c r="Y157" s="9"/>
      <c r="Z157" s="44" t="s">
        <v>85</v>
      </c>
      <c r="AA157" s="45" t="str">
        <f>$AA$21</f>
        <v/>
      </c>
      <c r="AB157"/>
      <c r="AC157" s="104"/>
      <c r="AD157" s="104"/>
      <c r="AE157" s="104"/>
      <c r="AF157" s="104"/>
    </row>
    <row r="158" spans="25:32" x14ac:dyDescent="0.25">
      <c r="Y158" s="9"/>
      <c r="Z158" s="93" t="s">
        <v>125</v>
      </c>
      <c r="AA158" s="105" t="str">
        <f>$AA$22</f>
        <v/>
      </c>
      <c r="AB158"/>
      <c r="AC158" s="104"/>
      <c r="AD158" s="104"/>
      <c r="AE158" s="104"/>
      <c r="AF158" s="104"/>
    </row>
    <row r="159" spans="25:32" x14ac:dyDescent="0.25">
      <c r="Y159" s="9"/>
      <c r="Z159" s="94"/>
      <c r="AA159" s="106"/>
      <c r="AB159"/>
      <c r="AC159" s="104"/>
      <c r="AD159" s="104"/>
      <c r="AE159" s="104"/>
      <c r="AF159" s="104"/>
    </row>
    <row r="160" spans="25:32" x14ac:dyDescent="0.25">
      <c r="Y160" s="9"/>
      <c r="Z160" s="83" t="s">
        <v>126</v>
      </c>
      <c r="AA160" s="107" t="str">
        <f>$AA$24</f>
        <v/>
      </c>
      <c r="AB160"/>
      <c r="AC160" s="104"/>
      <c r="AD160" s="104"/>
      <c r="AE160" s="104"/>
      <c r="AF160" s="104"/>
    </row>
    <row r="161" spans="25:32" x14ac:dyDescent="0.25">
      <c r="Y161" s="9"/>
      <c r="Z161" s="83"/>
      <c r="AA161" s="107"/>
      <c r="AB161" s="38"/>
      <c r="AC161" s="104"/>
      <c r="AD161" s="104"/>
      <c r="AE161" s="104"/>
      <c r="AF161" s="104"/>
    </row>
    <row r="162" spans="25:32" x14ac:dyDescent="0.25">
      <c r="Y162" s="9"/>
      <c r="Z162" s="95"/>
      <c r="AA162" s="108"/>
      <c r="AB162" s="38"/>
      <c r="AC162" s="104"/>
      <c r="AD162" s="104"/>
      <c r="AE162" s="104"/>
      <c r="AF162" s="104"/>
    </row>
    <row r="163" spans="25:32" x14ac:dyDescent="0.25">
      <c r="Y163" s="9"/>
      <c r="AA163" s="5"/>
      <c r="AB163" s="38"/>
      <c r="AC163" s="104"/>
      <c r="AD163" s="104"/>
      <c r="AE163" s="104"/>
      <c r="AF163" s="104"/>
    </row>
    <row r="164" spans="25:32" x14ac:dyDescent="0.25">
      <c r="Y164" s="9"/>
      <c r="Z164" s="90" t="str">
        <f>$Z$28</f>
        <v>Adnotacja
do serii obligacji</v>
      </c>
      <c r="AA164" s="97" t="str">
        <f>$AA$28</f>
        <v/>
      </c>
      <c r="AB164" s="97"/>
      <c r="AC164" s="97"/>
      <c r="AD164" s="97"/>
      <c r="AE164" s="97"/>
      <c r="AF164" s="97"/>
    </row>
    <row r="165" spans="25:32" x14ac:dyDescent="0.25">
      <c r="Y165" s="9"/>
      <c r="Z165" s="90"/>
      <c r="AA165" s="97"/>
      <c r="AB165" s="97"/>
      <c r="AC165" s="97"/>
      <c r="AD165" s="97"/>
      <c r="AE165" s="97"/>
      <c r="AF165" s="97"/>
    </row>
    <row r="166" spans="25:32" x14ac:dyDescent="0.25">
      <c r="Y166" s="9"/>
      <c r="Z166" s="90"/>
      <c r="AA166" s="97"/>
      <c r="AB166" s="97"/>
      <c r="AC166" s="97"/>
      <c r="AD166" s="97"/>
      <c r="AE166" s="97"/>
      <c r="AF166" s="97"/>
    </row>
    <row r="167" spans="25:32" x14ac:dyDescent="0.25">
      <c r="Y167" s="9"/>
      <c r="Z167" s="90"/>
      <c r="AA167" s="97"/>
      <c r="AB167" s="97"/>
      <c r="AC167" s="97"/>
      <c r="AD167" s="97"/>
      <c r="AE167" s="97"/>
      <c r="AF167" s="97"/>
    </row>
    <row r="168" spans="25:32" x14ac:dyDescent="0.25">
      <c r="Y168" s="9"/>
      <c r="Z168" s="90"/>
      <c r="AA168" s="97"/>
      <c r="AB168" s="97"/>
      <c r="AC168" s="97"/>
      <c r="AD168" s="97"/>
      <c r="AE168" s="97"/>
      <c r="AF168" s="97"/>
    </row>
    <row r="169" spans="25:32" x14ac:dyDescent="0.25">
      <c r="Y169" s="9"/>
      <c r="Z169" s="90"/>
      <c r="AA169" s="97"/>
      <c r="AB169" s="97"/>
      <c r="AC169" s="97"/>
      <c r="AD169" s="97"/>
      <c r="AE169" s="97"/>
      <c r="AF169" s="97"/>
    </row>
    <row r="170" spans="25:32" x14ac:dyDescent="0.25">
      <c r="Y170" s="9"/>
      <c r="Z170" s="90"/>
      <c r="AA170" s="97"/>
      <c r="AB170" s="97"/>
      <c r="AC170" s="97"/>
      <c r="AD170" s="97"/>
      <c r="AE170" s="97"/>
      <c r="AF170" s="97"/>
    </row>
    <row r="171" spans="25:32" x14ac:dyDescent="0.25">
      <c r="Y171" s="9"/>
      <c r="Z171" s="48"/>
      <c r="AA171" s="49"/>
      <c r="AB171" s="49"/>
      <c r="AC171" s="50"/>
      <c r="AD171" s="50"/>
      <c r="AE171" s="50"/>
      <c r="AF171" s="50"/>
    </row>
    <row r="172" spans="25:32" x14ac:dyDescent="0.25">
      <c r="Y172" s="9"/>
      <c r="Z172"/>
      <c r="AA172" s="17" t="s">
        <v>122</v>
      </c>
      <c r="AB172" s="16" t="s">
        <v>123</v>
      </c>
    </row>
    <row r="173" spans="25:32" x14ac:dyDescent="0.25">
      <c r="Y173" s="9"/>
      <c r="Z173"/>
      <c r="AA173" s="10" t="str">
        <f>$AA$3</f>
        <v/>
      </c>
      <c r="AB173" s="11" t="str">
        <f>$AB$3</f>
        <v/>
      </c>
    </row>
    <row r="174" spans="25:32" x14ac:dyDescent="0.25">
      <c r="Y174" s="9"/>
      <c r="Z174"/>
      <c r="AA174" s="12" t="str">
        <f>$AA$4</f>
        <v/>
      </c>
      <c r="AB174" s="13" t="str">
        <f>$AB$4</f>
        <v/>
      </c>
    </row>
    <row r="175" spans="25:32" x14ac:dyDescent="0.25">
      <c r="Y175" s="9"/>
      <c r="Z175"/>
      <c r="AA175" s="14" t="str">
        <f ca="1">$AA$5</f>
        <v/>
      </c>
      <c r="AB175" s="15" t="str">
        <f ca="1">$AB$5</f>
        <v/>
      </c>
    </row>
    <row r="176" spans="25:32" x14ac:dyDescent="0.25">
      <c r="Y176" s="9"/>
      <c r="Z176"/>
      <c r="AA176" s="100" t="str">
        <f>$AA$6</f>
        <v/>
      </c>
      <c r="AB176" s="101"/>
    </row>
    <row r="177" spans="25:32" x14ac:dyDescent="0.25">
      <c r="Y177" s="9"/>
      <c r="Z177"/>
      <c r="AA177" s="100" t="str">
        <f ca="1">$AA$7</f>
        <v/>
      </c>
      <c r="AB177" s="101"/>
    </row>
    <row r="178" spans="25:32" x14ac:dyDescent="0.25">
      <c r="Y178" s="9"/>
      <c r="Z178"/>
      <c r="AA178" s="102" t="str">
        <f>$AA$8</f>
        <v/>
      </c>
      <c r="AB178" s="103"/>
    </row>
    <row r="179" spans="25:32" x14ac:dyDescent="0.25">
      <c r="Y179" s="9"/>
      <c r="Z179"/>
      <c r="AA179" s="109" t="s">
        <v>124</v>
      </c>
      <c r="AB179" s="109"/>
    </row>
    <row r="180" spans="25:32" x14ac:dyDescent="0.25">
      <c r="Y180" s="9"/>
      <c r="Z180"/>
      <c r="AA180" s="110"/>
      <c r="AB180" s="110"/>
    </row>
    <row r="181" spans="25:32" x14ac:dyDescent="0.25">
      <c r="Y181" s="9"/>
      <c r="Z181"/>
      <c r="AA181" s="110"/>
      <c r="AB181" s="110"/>
      <c r="AC181" s="104" t="str">
        <f>$AC$11</f>
        <v/>
      </c>
      <c r="AD181" s="104"/>
      <c r="AE181" s="104"/>
      <c r="AF181" s="104"/>
    </row>
    <row r="182" spans="25:32" x14ac:dyDescent="0.25">
      <c r="Y182" s="9"/>
      <c r="Z182"/>
      <c r="AA182" s="110"/>
      <c r="AB182" s="110"/>
      <c r="AC182" s="104"/>
      <c r="AD182" s="104"/>
      <c r="AE182" s="104"/>
      <c r="AF182" s="104"/>
    </row>
    <row r="183" spans="25:32" x14ac:dyDescent="0.25">
      <c r="Y183" s="9"/>
      <c r="Z183"/>
      <c r="AA183" s="110"/>
      <c r="AB183" s="110"/>
      <c r="AC183" s="104"/>
      <c r="AD183" s="104"/>
      <c r="AE183" s="104"/>
      <c r="AF183" s="104"/>
    </row>
    <row r="184" spans="25:32" x14ac:dyDescent="0.25">
      <c r="Y184" s="9"/>
      <c r="AA184" s="110"/>
      <c r="AB184" s="110"/>
      <c r="AC184" s="104"/>
      <c r="AD184" s="104"/>
      <c r="AE184" s="104"/>
      <c r="AF184" s="104"/>
    </row>
    <row r="185" spans="25:32" x14ac:dyDescent="0.25">
      <c r="Y185" s="9"/>
      <c r="Z185" s="19" t="s">
        <v>121</v>
      </c>
      <c r="AA185" s="20" t="str">
        <f>$AA$15</f>
        <v/>
      </c>
      <c r="AB185"/>
      <c r="AC185" s="104"/>
      <c r="AD185" s="104"/>
      <c r="AE185" s="104"/>
      <c r="AF185" s="104"/>
    </row>
    <row r="186" spans="25:32" x14ac:dyDescent="0.25">
      <c r="Y186" s="9"/>
      <c r="Z186" s="21" t="s">
        <v>110</v>
      </c>
      <c r="AA186" s="22" t="str">
        <f>$AA$16</f>
        <v/>
      </c>
      <c r="AB186"/>
      <c r="AC186" s="104"/>
      <c r="AD186" s="104"/>
      <c r="AE186" s="104"/>
      <c r="AF186" s="104"/>
    </row>
    <row r="187" spans="25:32" x14ac:dyDescent="0.25">
      <c r="Y187" s="9"/>
      <c r="Z187" s="21" t="s">
        <v>82</v>
      </c>
      <c r="AA187" s="23" t="str">
        <f>$AA$17</f>
        <v/>
      </c>
      <c r="AB187"/>
      <c r="AC187" s="104"/>
      <c r="AD187" s="104"/>
      <c r="AE187" s="104"/>
      <c r="AF187" s="104"/>
    </row>
    <row r="188" spans="25:32" x14ac:dyDescent="0.25">
      <c r="Y188" s="9"/>
      <c r="Z188" s="21" t="s">
        <v>96</v>
      </c>
      <c r="AA188" s="24" t="str">
        <f>$AA$18</f>
        <v/>
      </c>
      <c r="AB188"/>
      <c r="AC188" s="104"/>
      <c r="AD188" s="104"/>
      <c r="AE188" s="104"/>
      <c r="AF188" s="104"/>
    </row>
    <row r="189" spans="25:32" x14ac:dyDescent="0.25">
      <c r="Y189" s="9"/>
      <c r="Z189" s="21" t="s">
        <v>79</v>
      </c>
      <c r="AA189" s="41" t="str">
        <f>$AA$19</f>
        <v/>
      </c>
      <c r="AB189"/>
      <c r="AC189" s="104"/>
      <c r="AD189" s="104"/>
      <c r="AE189" s="104"/>
      <c r="AF189" s="104"/>
    </row>
    <row r="190" spans="25:32" x14ac:dyDescent="0.25">
      <c r="Y190" s="9"/>
      <c r="Z190" s="42" t="s">
        <v>141</v>
      </c>
      <c r="AA190" s="43" t="str">
        <f>$AA$20</f>
        <v/>
      </c>
      <c r="AB190"/>
      <c r="AC190" s="104"/>
      <c r="AD190" s="104"/>
      <c r="AE190" s="104"/>
      <c r="AF190" s="104"/>
    </row>
    <row r="191" spans="25:32" x14ac:dyDescent="0.25">
      <c r="Y191" s="9"/>
      <c r="Z191" s="44" t="s">
        <v>85</v>
      </c>
      <c r="AA191" s="45" t="str">
        <f>$AA$21</f>
        <v/>
      </c>
      <c r="AB191"/>
      <c r="AC191" s="104"/>
      <c r="AD191" s="104"/>
      <c r="AE191" s="104"/>
      <c r="AF191" s="104"/>
    </row>
    <row r="192" spans="25:32" x14ac:dyDescent="0.25">
      <c r="Y192" s="9"/>
      <c r="Z192" s="93" t="s">
        <v>125</v>
      </c>
      <c r="AA192" s="105" t="str">
        <f>$AA$22</f>
        <v/>
      </c>
      <c r="AB192"/>
      <c r="AC192" s="104"/>
      <c r="AD192" s="104"/>
      <c r="AE192" s="104"/>
      <c r="AF192" s="104"/>
    </row>
    <row r="193" spans="25:32" x14ac:dyDescent="0.25">
      <c r="Y193" s="9"/>
      <c r="Z193" s="94"/>
      <c r="AA193" s="106"/>
      <c r="AB193"/>
      <c r="AC193" s="104"/>
      <c r="AD193" s="104"/>
      <c r="AE193" s="104"/>
      <c r="AF193" s="104"/>
    </row>
    <row r="194" spans="25:32" x14ac:dyDescent="0.25">
      <c r="Y194" s="9"/>
      <c r="Z194" s="83" t="s">
        <v>126</v>
      </c>
      <c r="AA194" s="107" t="str">
        <f>$AA$24</f>
        <v/>
      </c>
      <c r="AB194"/>
      <c r="AC194" s="104"/>
      <c r="AD194" s="104"/>
      <c r="AE194" s="104"/>
      <c r="AF194" s="104"/>
    </row>
    <row r="195" spans="25:32" x14ac:dyDescent="0.25">
      <c r="Y195" s="9"/>
      <c r="Z195" s="83"/>
      <c r="AA195" s="107"/>
      <c r="AB195" s="38"/>
      <c r="AC195" s="104"/>
      <c r="AD195" s="104"/>
      <c r="AE195" s="104"/>
      <c r="AF195" s="104"/>
    </row>
    <row r="196" spans="25:32" x14ac:dyDescent="0.25">
      <c r="Y196" s="9"/>
      <c r="Z196" s="95"/>
      <c r="AA196" s="108"/>
      <c r="AB196" s="38"/>
      <c r="AC196" s="104"/>
      <c r="AD196" s="104"/>
      <c r="AE196" s="104"/>
      <c r="AF196" s="104"/>
    </row>
    <row r="197" spans="25:32" x14ac:dyDescent="0.25">
      <c r="Y197" s="9"/>
      <c r="AA197" s="5"/>
      <c r="AB197" s="38"/>
      <c r="AC197" s="104"/>
      <c r="AD197" s="104"/>
      <c r="AE197" s="104"/>
      <c r="AF197" s="104"/>
    </row>
    <row r="198" spans="25:32" x14ac:dyDescent="0.25">
      <c r="Y198" s="9"/>
      <c r="Z198" s="90" t="str">
        <f>$Z$28</f>
        <v>Adnotacja
do serii obligacji</v>
      </c>
      <c r="AA198" s="97" t="str">
        <f>$AA$28</f>
        <v/>
      </c>
      <c r="AB198" s="97"/>
      <c r="AC198" s="97"/>
      <c r="AD198" s="97"/>
      <c r="AE198" s="97"/>
      <c r="AF198" s="97"/>
    </row>
    <row r="199" spans="25:32" x14ac:dyDescent="0.25">
      <c r="Y199" s="9"/>
      <c r="Z199" s="90"/>
      <c r="AA199" s="97"/>
      <c r="AB199" s="97"/>
      <c r="AC199" s="97"/>
      <c r="AD199" s="97"/>
      <c r="AE199" s="97"/>
      <c r="AF199" s="97"/>
    </row>
    <row r="200" spans="25:32" x14ac:dyDescent="0.25">
      <c r="Y200" s="9"/>
      <c r="Z200" s="90"/>
      <c r="AA200" s="97"/>
      <c r="AB200" s="97"/>
      <c r="AC200" s="97"/>
      <c r="AD200" s="97"/>
      <c r="AE200" s="97"/>
      <c r="AF200" s="97"/>
    </row>
    <row r="201" spans="25:32" x14ac:dyDescent="0.25">
      <c r="Y201" s="9"/>
      <c r="Z201" s="90"/>
      <c r="AA201" s="97"/>
      <c r="AB201" s="97"/>
      <c r="AC201" s="97"/>
      <c r="AD201" s="97"/>
      <c r="AE201" s="97"/>
      <c r="AF201" s="97"/>
    </row>
    <row r="202" spans="25:32" x14ac:dyDescent="0.25">
      <c r="Y202" s="9"/>
      <c r="Z202" s="90"/>
      <c r="AA202" s="97"/>
      <c r="AB202" s="97"/>
      <c r="AC202" s="97"/>
      <c r="AD202" s="97"/>
      <c r="AE202" s="97"/>
      <c r="AF202" s="97"/>
    </row>
    <row r="203" spans="25:32" x14ac:dyDescent="0.25">
      <c r="Y203" s="9"/>
      <c r="Z203" s="90"/>
      <c r="AA203" s="97"/>
      <c r="AB203" s="97"/>
      <c r="AC203" s="97"/>
      <c r="AD203" s="97"/>
      <c r="AE203" s="97"/>
      <c r="AF203" s="97"/>
    </row>
    <row r="204" spans="25:32" x14ac:dyDescent="0.25">
      <c r="Y204" s="9"/>
      <c r="Z204" s="90"/>
      <c r="AA204" s="97"/>
      <c r="AB204" s="97"/>
      <c r="AC204" s="97"/>
      <c r="AD204" s="97"/>
      <c r="AE204" s="97"/>
      <c r="AF204" s="97"/>
    </row>
    <row r="205" spans="25:32" x14ac:dyDescent="0.25">
      <c r="Y205" s="9"/>
      <c r="Z205" s="48"/>
      <c r="AA205" s="49"/>
      <c r="AB205" s="49"/>
      <c r="AC205" s="50"/>
      <c r="AD205" s="50"/>
      <c r="AE205" s="50"/>
      <c r="AF205" s="50"/>
    </row>
    <row r="206" spans="25:32" x14ac:dyDescent="0.25">
      <c r="Y206" s="9"/>
      <c r="Z206"/>
      <c r="AA206" s="17" t="s">
        <v>122</v>
      </c>
      <c r="AB206" s="16" t="s">
        <v>123</v>
      </c>
    </row>
    <row r="207" spans="25:32" x14ac:dyDescent="0.25">
      <c r="Y207" s="9"/>
      <c r="Z207"/>
      <c r="AA207" s="10" t="str">
        <f>$AA$3</f>
        <v/>
      </c>
      <c r="AB207" s="11" t="str">
        <f>$AB$3</f>
        <v/>
      </c>
    </row>
    <row r="208" spans="25:32" x14ac:dyDescent="0.25">
      <c r="Y208" s="9"/>
      <c r="Z208"/>
      <c r="AA208" s="12" t="str">
        <f>$AA$4</f>
        <v/>
      </c>
      <c r="AB208" s="13" t="str">
        <f>$AB$4</f>
        <v/>
      </c>
    </row>
    <row r="209" spans="25:32" x14ac:dyDescent="0.25">
      <c r="Y209" s="9"/>
      <c r="Z209"/>
      <c r="AA209" s="14" t="str">
        <f ca="1">$AA$5</f>
        <v/>
      </c>
      <c r="AB209" s="15" t="str">
        <f ca="1">$AB$5</f>
        <v/>
      </c>
    </row>
    <row r="210" spans="25:32" x14ac:dyDescent="0.25">
      <c r="Y210" s="9"/>
      <c r="Z210"/>
      <c r="AA210" s="100" t="str">
        <f>$AA$6</f>
        <v/>
      </c>
      <c r="AB210" s="101"/>
    </row>
    <row r="211" spans="25:32" x14ac:dyDescent="0.25">
      <c r="Y211" s="9"/>
      <c r="Z211"/>
      <c r="AA211" s="100" t="str">
        <f ca="1">$AA$7</f>
        <v/>
      </c>
      <c r="AB211" s="101"/>
    </row>
    <row r="212" spans="25:32" x14ac:dyDescent="0.25">
      <c r="Y212" s="9"/>
      <c r="Z212"/>
      <c r="AA212" s="102" t="str">
        <f>$AA$8</f>
        <v/>
      </c>
      <c r="AB212" s="103"/>
    </row>
    <row r="213" spans="25:32" x14ac:dyDescent="0.25">
      <c r="Y213" s="9"/>
      <c r="Z213"/>
      <c r="AA213" s="109" t="s">
        <v>124</v>
      </c>
      <c r="AB213" s="109"/>
    </row>
    <row r="214" spans="25:32" x14ac:dyDescent="0.25">
      <c r="Y214" s="9"/>
      <c r="Z214"/>
      <c r="AA214" s="110"/>
      <c r="AB214" s="110"/>
    </row>
    <row r="215" spans="25:32" x14ac:dyDescent="0.25">
      <c r="Y215" s="9"/>
      <c r="Z215"/>
      <c r="AA215" s="110"/>
      <c r="AB215" s="110"/>
      <c r="AC215" s="104" t="str">
        <f>$AC$11</f>
        <v/>
      </c>
      <c r="AD215" s="104"/>
      <c r="AE215" s="104"/>
      <c r="AF215" s="104"/>
    </row>
    <row r="216" spans="25:32" x14ac:dyDescent="0.25">
      <c r="Y216" s="9"/>
      <c r="Z216"/>
      <c r="AA216" s="110"/>
      <c r="AB216" s="110"/>
      <c r="AC216" s="104"/>
      <c r="AD216" s="104"/>
      <c r="AE216" s="104"/>
      <c r="AF216" s="104"/>
    </row>
    <row r="217" spans="25:32" x14ac:dyDescent="0.25">
      <c r="Y217" s="9"/>
      <c r="Z217"/>
      <c r="AA217" s="110"/>
      <c r="AB217" s="110"/>
      <c r="AC217" s="104"/>
      <c r="AD217" s="104"/>
      <c r="AE217" s="104"/>
      <c r="AF217" s="104"/>
    </row>
    <row r="218" spans="25:32" x14ac:dyDescent="0.25">
      <c r="Y218" s="9"/>
      <c r="AA218" s="110"/>
      <c r="AB218" s="110"/>
      <c r="AC218" s="104"/>
      <c r="AD218" s="104"/>
      <c r="AE218" s="104"/>
      <c r="AF218" s="104"/>
    </row>
    <row r="219" spans="25:32" x14ac:dyDescent="0.25">
      <c r="Y219" s="9"/>
      <c r="Z219" s="19" t="s">
        <v>121</v>
      </c>
      <c r="AA219" s="20" t="str">
        <f>$AA$15</f>
        <v/>
      </c>
      <c r="AB219"/>
      <c r="AC219" s="104"/>
      <c r="AD219" s="104"/>
      <c r="AE219" s="104"/>
      <c r="AF219" s="104"/>
    </row>
    <row r="220" spans="25:32" x14ac:dyDescent="0.25">
      <c r="Y220" s="9"/>
      <c r="Z220" s="21" t="s">
        <v>110</v>
      </c>
      <c r="AA220" s="22" t="str">
        <f>$AA$16</f>
        <v/>
      </c>
      <c r="AB220"/>
      <c r="AC220" s="104"/>
      <c r="AD220" s="104"/>
      <c r="AE220" s="104"/>
      <c r="AF220" s="104"/>
    </row>
    <row r="221" spans="25:32" x14ac:dyDescent="0.25">
      <c r="Y221" s="9"/>
      <c r="Z221" s="21" t="s">
        <v>82</v>
      </c>
      <c r="AA221" s="23" t="str">
        <f>$AA$17</f>
        <v/>
      </c>
      <c r="AB221"/>
      <c r="AC221" s="104"/>
      <c r="AD221" s="104"/>
      <c r="AE221" s="104"/>
      <c r="AF221" s="104"/>
    </row>
    <row r="222" spans="25:32" x14ac:dyDescent="0.25">
      <c r="Y222" s="9"/>
      <c r="Z222" s="21" t="s">
        <v>96</v>
      </c>
      <c r="AA222" s="24" t="str">
        <f>$AA$18</f>
        <v/>
      </c>
      <c r="AB222"/>
      <c r="AC222" s="104"/>
      <c r="AD222" s="104"/>
      <c r="AE222" s="104"/>
      <c r="AF222" s="104"/>
    </row>
    <row r="223" spans="25:32" x14ac:dyDescent="0.25">
      <c r="Y223" s="9"/>
      <c r="Z223" s="21" t="s">
        <v>79</v>
      </c>
      <c r="AA223" s="41" t="str">
        <f>$AA$19</f>
        <v/>
      </c>
      <c r="AB223"/>
      <c r="AC223" s="104"/>
      <c r="AD223" s="104"/>
      <c r="AE223" s="104"/>
      <c r="AF223" s="104"/>
    </row>
    <row r="224" spans="25:32" x14ac:dyDescent="0.25">
      <c r="Y224" s="9"/>
      <c r="Z224" s="42" t="s">
        <v>141</v>
      </c>
      <c r="AA224" s="43" t="str">
        <f>$AA$20</f>
        <v/>
      </c>
      <c r="AB224"/>
      <c r="AC224" s="104"/>
      <c r="AD224" s="104"/>
      <c r="AE224" s="104"/>
      <c r="AF224" s="104"/>
    </row>
    <row r="225" spans="25:32" x14ac:dyDescent="0.25">
      <c r="Y225" s="9"/>
      <c r="Z225" s="44" t="s">
        <v>85</v>
      </c>
      <c r="AA225" s="45" t="str">
        <f>$AA$21</f>
        <v/>
      </c>
      <c r="AB225"/>
      <c r="AC225" s="104"/>
      <c r="AD225" s="104"/>
      <c r="AE225" s="104"/>
      <c r="AF225" s="104"/>
    </row>
    <row r="226" spans="25:32" x14ac:dyDescent="0.25">
      <c r="Y226" s="9"/>
      <c r="Z226" s="93" t="s">
        <v>125</v>
      </c>
      <c r="AA226" s="105" t="str">
        <f>$AA$22</f>
        <v/>
      </c>
      <c r="AB226"/>
      <c r="AC226" s="104"/>
      <c r="AD226" s="104"/>
      <c r="AE226" s="104"/>
      <c r="AF226" s="104"/>
    </row>
    <row r="227" spans="25:32" x14ac:dyDescent="0.25">
      <c r="Y227" s="9"/>
      <c r="Z227" s="94"/>
      <c r="AA227" s="106"/>
      <c r="AB227"/>
      <c r="AC227" s="104"/>
      <c r="AD227" s="104"/>
      <c r="AE227" s="104"/>
      <c r="AF227" s="104"/>
    </row>
    <row r="228" spans="25:32" x14ac:dyDescent="0.25">
      <c r="Y228" s="9"/>
      <c r="Z228" s="83" t="s">
        <v>126</v>
      </c>
      <c r="AA228" s="107" t="str">
        <f>$AA$24</f>
        <v/>
      </c>
      <c r="AB228"/>
      <c r="AC228" s="104"/>
      <c r="AD228" s="104"/>
      <c r="AE228" s="104"/>
      <c r="AF228" s="104"/>
    </row>
    <row r="229" spans="25:32" x14ac:dyDescent="0.25">
      <c r="Y229" s="9"/>
      <c r="Z229" s="83"/>
      <c r="AA229" s="107"/>
      <c r="AB229" s="38"/>
      <c r="AC229" s="104"/>
      <c r="AD229" s="104"/>
      <c r="AE229" s="104"/>
      <c r="AF229" s="104"/>
    </row>
    <row r="230" spans="25:32" x14ac:dyDescent="0.25">
      <c r="Y230" s="9"/>
      <c r="Z230" s="95"/>
      <c r="AA230" s="108"/>
      <c r="AB230" s="38"/>
      <c r="AC230" s="104"/>
      <c r="AD230" s="104"/>
      <c r="AE230" s="104"/>
      <c r="AF230" s="104"/>
    </row>
    <row r="231" spans="25:32" x14ac:dyDescent="0.25">
      <c r="Y231" s="9"/>
      <c r="AA231" s="5"/>
      <c r="AB231" s="38"/>
      <c r="AC231" s="104"/>
      <c r="AD231" s="104"/>
      <c r="AE231" s="104"/>
      <c r="AF231" s="104"/>
    </row>
    <row r="232" spans="25:32" x14ac:dyDescent="0.25">
      <c r="Y232" s="9"/>
      <c r="Z232" s="90" t="str">
        <f>$Z$28</f>
        <v>Adnotacja
do serii obligacji</v>
      </c>
      <c r="AA232" s="97" t="str">
        <f>$AA$28</f>
        <v/>
      </c>
      <c r="AB232" s="97"/>
      <c r="AC232" s="97"/>
      <c r="AD232" s="97"/>
      <c r="AE232" s="97"/>
      <c r="AF232" s="97"/>
    </row>
    <row r="233" spans="25:32" x14ac:dyDescent="0.25">
      <c r="Y233" s="9"/>
      <c r="Z233" s="90"/>
      <c r="AA233" s="97"/>
      <c r="AB233" s="97"/>
      <c r="AC233" s="97"/>
      <c r="AD233" s="97"/>
      <c r="AE233" s="97"/>
      <c r="AF233" s="97"/>
    </row>
    <row r="234" spans="25:32" x14ac:dyDescent="0.25">
      <c r="Y234" s="9"/>
      <c r="Z234" s="90"/>
      <c r="AA234" s="97"/>
      <c r="AB234" s="97"/>
      <c r="AC234" s="97"/>
      <c r="AD234" s="97"/>
      <c r="AE234" s="97"/>
      <c r="AF234" s="97"/>
    </row>
    <row r="235" spans="25:32" x14ac:dyDescent="0.25">
      <c r="Y235" s="9"/>
      <c r="Z235" s="90"/>
      <c r="AA235" s="97"/>
      <c r="AB235" s="97"/>
      <c r="AC235" s="97"/>
      <c r="AD235" s="97"/>
      <c r="AE235" s="97"/>
      <c r="AF235" s="97"/>
    </row>
    <row r="236" spans="25:32" x14ac:dyDescent="0.25">
      <c r="Y236" s="9"/>
      <c r="Z236" s="90"/>
      <c r="AA236" s="97"/>
      <c r="AB236" s="97"/>
      <c r="AC236" s="97"/>
      <c r="AD236" s="97"/>
      <c r="AE236" s="97"/>
      <c r="AF236" s="97"/>
    </row>
    <row r="237" spans="25:32" x14ac:dyDescent="0.25">
      <c r="Y237" s="9"/>
      <c r="Z237" s="90"/>
      <c r="AA237" s="97"/>
      <c r="AB237" s="97"/>
      <c r="AC237" s="97"/>
      <c r="AD237" s="97"/>
      <c r="AE237" s="97"/>
      <c r="AF237" s="97"/>
    </row>
    <row r="238" spans="25:32" x14ac:dyDescent="0.25">
      <c r="Y238" s="9"/>
      <c r="Z238" s="90"/>
      <c r="AA238" s="97"/>
      <c r="AB238" s="97"/>
      <c r="AC238" s="97"/>
      <c r="AD238" s="97"/>
      <c r="AE238" s="97"/>
      <c r="AF238" s="97"/>
    </row>
    <row r="239" spans="25:32" x14ac:dyDescent="0.25">
      <c r="Y239" s="9"/>
      <c r="Z239" s="48"/>
      <c r="AA239" s="49"/>
      <c r="AB239" s="49"/>
      <c r="AC239" s="50"/>
      <c r="AD239" s="50"/>
      <c r="AE239" s="50"/>
      <c r="AF239" s="50"/>
    </row>
    <row r="240" spans="25:32" x14ac:dyDescent="0.25">
      <c r="Y240" s="9"/>
      <c r="Z240"/>
      <c r="AA240" s="17" t="s">
        <v>122</v>
      </c>
      <c r="AB240" s="16" t="s">
        <v>123</v>
      </c>
    </row>
    <row r="241" spans="25:32" x14ac:dyDescent="0.25">
      <c r="Y241" s="9"/>
      <c r="Z241"/>
      <c r="AA241" s="10" t="str">
        <f>$AA$3</f>
        <v/>
      </c>
      <c r="AB241" s="11" t="str">
        <f>$AB$3</f>
        <v/>
      </c>
    </row>
    <row r="242" spans="25:32" x14ac:dyDescent="0.25">
      <c r="Y242" s="9"/>
      <c r="Z242"/>
      <c r="AA242" s="12" t="str">
        <f>$AA$4</f>
        <v/>
      </c>
      <c r="AB242" s="13" t="str">
        <f>$AB$4</f>
        <v/>
      </c>
    </row>
    <row r="243" spans="25:32" x14ac:dyDescent="0.25">
      <c r="Y243" s="9"/>
      <c r="Z243"/>
      <c r="AA243" s="14" t="str">
        <f ca="1">$AA$5</f>
        <v/>
      </c>
      <c r="AB243" s="15" t="str">
        <f ca="1">$AB$5</f>
        <v/>
      </c>
    </row>
    <row r="244" spans="25:32" x14ac:dyDescent="0.25">
      <c r="Y244" s="9"/>
      <c r="Z244"/>
      <c r="AA244" s="100" t="str">
        <f>$AA$6</f>
        <v/>
      </c>
      <c r="AB244" s="101"/>
    </row>
    <row r="245" spans="25:32" x14ac:dyDescent="0.25">
      <c r="Y245" s="9"/>
      <c r="Z245"/>
      <c r="AA245" s="100" t="str">
        <f ca="1">$AA$7</f>
        <v/>
      </c>
      <c r="AB245" s="101"/>
    </row>
    <row r="246" spans="25:32" x14ac:dyDescent="0.25">
      <c r="Y246" s="9"/>
      <c r="Z246"/>
      <c r="AA246" s="102" t="str">
        <f>$AA$8</f>
        <v/>
      </c>
      <c r="AB246" s="103"/>
    </row>
    <row r="247" spans="25:32" x14ac:dyDescent="0.25">
      <c r="Z247"/>
      <c r="AA247" s="109" t="s">
        <v>124</v>
      </c>
      <c r="AB247" s="109"/>
    </row>
    <row r="248" spans="25:32" x14ac:dyDescent="0.25">
      <c r="Z248"/>
      <c r="AA248" s="110"/>
      <c r="AB248" s="110"/>
    </row>
    <row r="249" spans="25:32" x14ac:dyDescent="0.25">
      <c r="Z249"/>
      <c r="AA249" s="110"/>
      <c r="AB249" s="110"/>
      <c r="AC249" s="104" t="str">
        <f>$AC$11</f>
        <v/>
      </c>
      <c r="AD249" s="104"/>
      <c r="AE249" s="104"/>
      <c r="AF249" s="104"/>
    </row>
    <row r="250" spans="25:32" x14ac:dyDescent="0.25">
      <c r="Z250"/>
      <c r="AA250" s="110"/>
      <c r="AB250" s="110"/>
      <c r="AC250" s="104"/>
      <c r="AD250" s="104"/>
      <c r="AE250" s="104"/>
      <c r="AF250" s="104"/>
    </row>
    <row r="251" spans="25:32" x14ac:dyDescent="0.25">
      <c r="Z251"/>
      <c r="AA251" s="110"/>
      <c r="AB251" s="110"/>
      <c r="AC251" s="104"/>
      <c r="AD251" s="104"/>
      <c r="AE251" s="104"/>
      <c r="AF251" s="104"/>
    </row>
    <row r="252" spans="25:32" x14ac:dyDescent="0.25">
      <c r="AA252" s="110"/>
      <c r="AB252" s="110"/>
      <c r="AC252" s="104"/>
      <c r="AD252" s="104"/>
      <c r="AE252" s="104"/>
      <c r="AF252" s="104"/>
    </row>
    <row r="253" spans="25:32" x14ac:dyDescent="0.25">
      <c r="Z253" s="19" t="s">
        <v>121</v>
      </c>
      <c r="AA253" s="20" t="str">
        <f>$AA$15</f>
        <v/>
      </c>
      <c r="AB253"/>
      <c r="AC253" s="104"/>
      <c r="AD253" s="104"/>
      <c r="AE253" s="104"/>
      <c r="AF253" s="104"/>
    </row>
    <row r="254" spans="25:32" x14ac:dyDescent="0.25">
      <c r="Z254" s="21" t="s">
        <v>110</v>
      </c>
      <c r="AA254" s="22" t="str">
        <f>$AA$16</f>
        <v/>
      </c>
      <c r="AB254"/>
      <c r="AC254" s="104"/>
      <c r="AD254" s="104"/>
      <c r="AE254" s="104"/>
      <c r="AF254" s="104"/>
    </row>
    <row r="255" spans="25:32" x14ac:dyDescent="0.25">
      <c r="Z255" s="21" t="s">
        <v>82</v>
      </c>
      <c r="AA255" s="23" t="str">
        <f>$AA$17</f>
        <v/>
      </c>
      <c r="AB255"/>
      <c r="AC255" s="104"/>
      <c r="AD255" s="104"/>
      <c r="AE255" s="104"/>
      <c r="AF255" s="104"/>
    </row>
    <row r="256" spans="25:32" x14ac:dyDescent="0.25">
      <c r="Z256" s="21" t="s">
        <v>96</v>
      </c>
      <c r="AA256" s="24" t="str">
        <f>$AA$18</f>
        <v/>
      </c>
      <c r="AB256"/>
      <c r="AC256" s="104"/>
      <c r="AD256" s="104"/>
      <c r="AE256" s="104"/>
      <c r="AF256" s="104"/>
    </row>
    <row r="257" spans="26:32" x14ac:dyDescent="0.25">
      <c r="Z257" s="21" t="s">
        <v>79</v>
      </c>
      <c r="AA257" s="41" t="str">
        <f>$AA$19</f>
        <v/>
      </c>
      <c r="AB257"/>
      <c r="AC257" s="104"/>
      <c r="AD257" s="104"/>
      <c r="AE257" s="104"/>
      <c r="AF257" s="104"/>
    </row>
    <row r="258" spans="26:32" x14ac:dyDescent="0.25">
      <c r="Z258" s="42" t="s">
        <v>141</v>
      </c>
      <c r="AA258" s="43" t="str">
        <f>$AA$20</f>
        <v/>
      </c>
      <c r="AB258"/>
      <c r="AC258" s="104"/>
      <c r="AD258" s="104"/>
      <c r="AE258" s="104"/>
      <c r="AF258" s="104"/>
    </row>
    <row r="259" spans="26:32" x14ac:dyDescent="0.25">
      <c r="Z259" s="44" t="s">
        <v>85</v>
      </c>
      <c r="AA259" s="45" t="str">
        <f>$AA$21</f>
        <v/>
      </c>
      <c r="AB259"/>
      <c r="AC259" s="104"/>
      <c r="AD259" s="104"/>
      <c r="AE259" s="104"/>
      <c r="AF259" s="104"/>
    </row>
    <row r="260" spans="26:32" x14ac:dyDescent="0.25">
      <c r="Z260" s="93" t="s">
        <v>125</v>
      </c>
      <c r="AA260" s="105" t="str">
        <f>$AA$22</f>
        <v/>
      </c>
      <c r="AB260"/>
      <c r="AC260" s="104"/>
      <c r="AD260" s="104"/>
      <c r="AE260" s="104"/>
      <c r="AF260" s="104"/>
    </row>
    <row r="261" spans="26:32" x14ac:dyDescent="0.25">
      <c r="Z261" s="94"/>
      <c r="AA261" s="106"/>
      <c r="AB261"/>
      <c r="AC261" s="104"/>
      <c r="AD261" s="104"/>
      <c r="AE261" s="104"/>
      <c r="AF261" s="104"/>
    </row>
    <row r="262" spans="26:32" x14ac:dyDescent="0.25">
      <c r="Z262" s="83" t="s">
        <v>126</v>
      </c>
      <c r="AA262" s="107" t="str">
        <f>$AA$24</f>
        <v/>
      </c>
      <c r="AB262"/>
      <c r="AC262" s="104"/>
      <c r="AD262" s="104"/>
      <c r="AE262" s="104"/>
      <c r="AF262" s="104"/>
    </row>
    <row r="263" spans="26:32" x14ac:dyDescent="0.25">
      <c r="Z263" s="83"/>
      <c r="AA263" s="107"/>
      <c r="AB263" s="38"/>
      <c r="AC263" s="104"/>
      <c r="AD263" s="104"/>
      <c r="AE263" s="104"/>
      <c r="AF263" s="104"/>
    </row>
    <row r="264" spans="26:32" x14ac:dyDescent="0.25">
      <c r="Z264" s="95"/>
      <c r="AA264" s="108"/>
      <c r="AB264" s="38"/>
      <c r="AC264" s="104"/>
      <c r="AD264" s="104"/>
      <c r="AE264" s="104"/>
      <c r="AF264" s="104"/>
    </row>
    <row r="265" spans="26:32" x14ac:dyDescent="0.25">
      <c r="AA265" s="5"/>
      <c r="AB265" s="38"/>
      <c r="AC265" s="104"/>
      <c r="AD265" s="104"/>
      <c r="AE265" s="104"/>
      <c r="AF265" s="104"/>
    </row>
    <row r="266" spans="26:32" x14ac:dyDescent="0.25">
      <c r="Z266" s="90" t="str">
        <f>$Z$28</f>
        <v>Adnotacja
do serii obligacji</v>
      </c>
      <c r="AA266" s="97" t="str">
        <f>$AA$28</f>
        <v/>
      </c>
      <c r="AB266" s="97"/>
      <c r="AC266" s="97"/>
      <c r="AD266" s="97"/>
      <c r="AE266" s="97"/>
      <c r="AF266" s="97"/>
    </row>
    <row r="267" spans="26:32" x14ac:dyDescent="0.25">
      <c r="Z267" s="90"/>
      <c r="AA267" s="97"/>
      <c r="AB267" s="97"/>
      <c r="AC267" s="97"/>
      <c r="AD267" s="97"/>
      <c r="AE267" s="97"/>
      <c r="AF267" s="97"/>
    </row>
    <row r="268" spans="26:32" x14ac:dyDescent="0.25">
      <c r="Z268" s="90"/>
      <c r="AA268" s="97"/>
      <c r="AB268" s="97"/>
      <c r="AC268" s="97"/>
      <c r="AD268" s="97"/>
      <c r="AE268" s="97"/>
      <c r="AF268" s="97"/>
    </row>
    <row r="269" spans="26:32" x14ac:dyDescent="0.25">
      <c r="Z269" s="90"/>
      <c r="AA269" s="97"/>
      <c r="AB269" s="97"/>
      <c r="AC269" s="97"/>
      <c r="AD269" s="97"/>
      <c r="AE269" s="97"/>
      <c r="AF269" s="97"/>
    </row>
    <row r="270" spans="26:32" x14ac:dyDescent="0.25">
      <c r="Z270" s="90"/>
      <c r="AA270" s="97"/>
      <c r="AB270" s="97"/>
      <c r="AC270" s="97"/>
      <c r="AD270" s="97"/>
      <c r="AE270" s="97"/>
      <c r="AF270" s="97"/>
    </row>
    <row r="271" spans="26:32" x14ac:dyDescent="0.25">
      <c r="Z271" s="90"/>
      <c r="AA271" s="97"/>
      <c r="AB271" s="97"/>
      <c r="AC271" s="97"/>
      <c r="AD271" s="97"/>
      <c r="AE271" s="97"/>
      <c r="AF271" s="97"/>
    </row>
    <row r="272" spans="26:32" x14ac:dyDescent="0.25">
      <c r="Z272" s="90"/>
      <c r="AA272" s="97"/>
      <c r="AB272" s="97"/>
      <c r="AC272" s="97"/>
      <c r="AD272" s="97"/>
      <c r="AE272" s="97"/>
      <c r="AF272" s="97"/>
    </row>
    <row r="273" spans="26:32" x14ac:dyDescent="0.25">
      <c r="Z273" s="48"/>
      <c r="AA273" s="49"/>
      <c r="AB273" s="49"/>
      <c r="AC273" s="50"/>
      <c r="AD273" s="50"/>
      <c r="AE273" s="50"/>
      <c r="AF273" s="50"/>
    </row>
    <row r="274" spans="26:32" x14ac:dyDescent="0.25">
      <c r="Z274"/>
      <c r="AA274" s="17" t="s">
        <v>122</v>
      </c>
      <c r="AB274" s="16" t="s">
        <v>123</v>
      </c>
    </row>
    <row r="275" spans="26:32" x14ac:dyDescent="0.25">
      <c r="Z275"/>
      <c r="AA275" s="10" t="str">
        <f>$AA$3</f>
        <v/>
      </c>
      <c r="AB275" s="11" t="str">
        <f>$AB$3</f>
        <v/>
      </c>
    </row>
    <row r="276" spans="26:32" x14ac:dyDescent="0.25">
      <c r="Z276"/>
      <c r="AA276" s="12" t="str">
        <f>$AA$4</f>
        <v/>
      </c>
      <c r="AB276" s="13" t="str">
        <f>$AB$4</f>
        <v/>
      </c>
    </row>
    <row r="277" spans="26:32" x14ac:dyDescent="0.25">
      <c r="Z277"/>
      <c r="AA277" s="14" t="str">
        <f ca="1">$AA$5</f>
        <v/>
      </c>
      <c r="AB277" s="15" t="str">
        <f ca="1">$AB$5</f>
        <v/>
      </c>
    </row>
    <row r="278" spans="26:32" x14ac:dyDescent="0.25">
      <c r="Z278"/>
      <c r="AA278" s="100" t="str">
        <f>$AA$6</f>
        <v/>
      </c>
      <c r="AB278" s="101"/>
    </row>
    <row r="279" spans="26:32" x14ac:dyDescent="0.25">
      <c r="Z279"/>
      <c r="AA279" s="100" t="str">
        <f ca="1">$AA$7</f>
        <v/>
      </c>
      <c r="AB279" s="101"/>
    </row>
    <row r="280" spans="26:32" x14ac:dyDescent="0.25">
      <c r="Z280"/>
      <c r="AA280" s="102" t="str">
        <f>$AA$8</f>
        <v/>
      </c>
      <c r="AB280" s="103"/>
    </row>
    <row r="281" spans="26:32" x14ac:dyDescent="0.25">
      <c r="Z281"/>
      <c r="AA281" s="109" t="s">
        <v>124</v>
      </c>
      <c r="AB281" s="109"/>
    </row>
    <row r="282" spans="26:32" x14ac:dyDescent="0.25">
      <c r="Z282"/>
      <c r="AA282" s="110"/>
      <c r="AB282" s="110"/>
    </row>
    <row r="283" spans="26:32" x14ac:dyDescent="0.25">
      <c r="Z283"/>
      <c r="AA283" s="110"/>
      <c r="AB283" s="110"/>
      <c r="AC283" s="104" t="str">
        <f>$AC$11</f>
        <v/>
      </c>
      <c r="AD283" s="104"/>
      <c r="AE283" s="104"/>
      <c r="AF283" s="104"/>
    </row>
    <row r="284" spans="26:32" x14ac:dyDescent="0.25">
      <c r="Z284"/>
      <c r="AA284" s="110"/>
      <c r="AB284" s="110"/>
      <c r="AC284" s="104"/>
      <c r="AD284" s="104"/>
      <c r="AE284" s="104"/>
      <c r="AF284" s="104"/>
    </row>
    <row r="285" spans="26:32" x14ac:dyDescent="0.25">
      <c r="Z285"/>
      <c r="AA285" s="110"/>
      <c r="AB285" s="110"/>
      <c r="AC285" s="104"/>
      <c r="AD285" s="104"/>
      <c r="AE285" s="104"/>
      <c r="AF285" s="104"/>
    </row>
    <row r="286" spans="26:32" x14ac:dyDescent="0.25">
      <c r="AA286" s="110"/>
      <c r="AB286" s="110"/>
      <c r="AC286" s="104"/>
      <c r="AD286" s="104"/>
      <c r="AE286" s="104"/>
      <c r="AF286" s="104"/>
    </row>
    <row r="287" spans="26:32" x14ac:dyDescent="0.25">
      <c r="Z287" s="19" t="s">
        <v>121</v>
      </c>
      <c r="AA287" s="20" t="str">
        <f>$AA$15</f>
        <v/>
      </c>
      <c r="AB287"/>
      <c r="AC287" s="104"/>
      <c r="AD287" s="104"/>
      <c r="AE287" s="104"/>
      <c r="AF287" s="104"/>
    </row>
    <row r="288" spans="26:32" x14ac:dyDescent="0.25">
      <c r="Z288" s="21" t="s">
        <v>110</v>
      </c>
      <c r="AA288" s="22" t="str">
        <f>$AA$16</f>
        <v/>
      </c>
      <c r="AB288"/>
      <c r="AC288" s="104"/>
      <c r="AD288" s="104"/>
      <c r="AE288" s="104"/>
      <c r="AF288" s="104"/>
    </row>
    <row r="289" spans="26:32" x14ac:dyDescent="0.25">
      <c r="Z289" s="21" t="s">
        <v>82</v>
      </c>
      <c r="AA289" s="23" t="str">
        <f>$AA$17</f>
        <v/>
      </c>
      <c r="AB289"/>
      <c r="AC289" s="104"/>
      <c r="AD289" s="104"/>
      <c r="AE289" s="104"/>
      <c r="AF289" s="104"/>
    </row>
    <row r="290" spans="26:32" x14ac:dyDescent="0.25">
      <c r="Z290" s="21" t="s">
        <v>96</v>
      </c>
      <c r="AA290" s="24" t="str">
        <f>$AA$18</f>
        <v/>
      </c>
      <c r="AB290"/>
      <c r="AC290" s="104"/>
      <c r="AD290" s="104"/>
      <c r="AE290" s="104"/>
      <c r="AF290" s="104"/>
    </row>
    <row r="291" spans="26:32" x14ac:dyDescent="0.25">
      <c r="Z291" s="21" t="s">
        <v>79</v>
      </c>
      <c r="AA291" s="41" t="str">
        <f>$AA$19</f>
        <v/>
      </c>
      <c r="AB291"/>
      <c r="AC291" s="104"/>
      <c r="AD291" s="104"/>
      <c r="AE291" s="104"/>
      <c r="AF291" s="104"/>
    </row>
    <row r="292" spans="26:32" x14ac:dyDescent="0.25">
      <c r="Z292" s="42" t="s">
        <v>141</v>
      </c>
      <c r="AA292" s="43" t="str">
        <f>$AA$20</f>
        <v/>
      </c>
      <c r="AB292"/>
      <c r="AC292" s="104"/>
      <c r="AD292" s="104"/>
      <c r="AE292" s="104"/>
      <c r="AF292" s="104"/>
    </row>
    <row r="293" spans="26:32" x14ac:dyDescent="0.25">
      <c r="Z293" s="44" t="s">
        <v>85</v>
      </c>
      <c r="AA293" s="45" t="str">
        <f>$AA$21</f>
        <v/>
      </c>
      <c r="AB293"/>
      <c r="AC293" s="104"/>
      <c r="AD293" s="104"/>
      <c r="AE293" s="104"/>
      <c r="AF293" s="104"/>
    </row>
    <row r="294" spans="26:32" x14ac:dyDescent="0.25">
      <c r="Z294" s="93" t="s">
        <v>125</v>
      </c>
      <c r="AA294" s="105" t="str">
        <f>$AA$22</f>
        <v/>
      </c>
      <c r="AB294"/>
      <c r="AC294" s="104"/>
      <c r="AD294" s="104"/>
      <c r="AE294" s="104"/>
      <c r="AF294" s="104"/>
    </row>
    <row r="295" spans="26:32" x14ac:dyDescent="0.25">
      <c r="Z295" s="94"/>
      <c r="AA295" s="106"/>
      <c r="AB295"/>
      <c r="AC295" s="104"/>
      <c r="AD295" s="104"/>
      <c r="AE295" s="104"/>
      <c r="AF295" s="104"/>
    </row>
    <row r="296" spans="26:32" x14ac:dyDescent="0.25">
      <c r="Z296" s="83" t="s">
        <v>126</v>
      </c>
      <c r="AA296" s="107" t="str">
        <f>$AA$24</f>
        <v/>
      </c>
      <c r="AB296"/>
      <c r="AC296" s="104"/>
      <c r="AD296" s="104"/>
      <c r="AE296" s="104"/>
      <c r="AF296" s="104"/>
    </row>
    <row r="297" spans="26:32" x14ac:dyDescent="0.25">
      <c r="Z297" s="83"/>
      <c r="AA297" s="107"/>
      <c r="AB297" s="38"/>
      <c r="AC297" s="104"/>
      <c r="AD297" s="104"/>
      <c r="AE297" s="104"/>
      <c r="AF297" s="104"/>
    </row>
    <row r="298" spans="26:32" x14ac:dyDescent="0.25">
      <c r="Z298" s="95"/>
      <c r="AA298" s="108"/>
      <c r="AB298" s="38"/>
      <c r="AC298" s="104"/>
      <c r="AD298" s="104"/>
      <c r="AE298" s="104"/>
      <c r="AF298" s="104"/>
    </row>
    <row r="299" spans="26:32" x14ac:dyDescent="0.25">
      <c r="AA299" s="5"/>
      <c r="AB299" s="38"/>
      <c r="AC299" s="104"/>
      <c r="AD299" s="104"/>
      <c r="AE299" s="104"/>
      <c r="AF299" s="104"/>
    </row>
    <row r="300" spans="26:32" x14ac:dyDescent="0.25">
      <c r="Z300" s="90" t="str">
        <f>$Z$28</f>
        <v>Adnotacja
do serii obligacji</v>
      </c>
      <c r="AA300" s="97" t="str">
        <f>$AA$28</f>
        <v/>
      </c>
      <c r="AB300" s="97"/>
      <c r="AC300" s="97"/>
      <c r="AD300" s="97"/>
      <c r="AE300" s="97"/>
      <c r="AF300" s="97"/>
    </row>
    <row r="301" spans="26:32" x14ac:dyDescent="0.25">
      <c r="Z301" s="90"/>
      <c r="AA301" s="97"/>
      <c r="AB301" s="97"/>
      <c r="AC301" s="97"/>
      <c r="AD301" s="97"/>
      <c r="AE301" s="97"/>
      <c r="AF301" s="97"/>
    </row>
    <row r="302" spans="26:32" x14ac:dyDescent="0.25">
      <c r="Z302" s="90"/>
      <c r="AA302" s="97"/>
      <c r="AB302" s="97"/>
      <c r="AC302" s="97"/>
      <c r="AD302" s="97"/>
      <c r="AE302" s="97"/>
      <c r="AF302" s="97"/>
    </row>
    <row r="303" spans="26:32" x14ac:dyDescent="0.25">
      <c r="Z303" s="90"/>
      <c r="AA303" s="97"/>
      <c r="AB303" s="97"/>
      <c r="AC303" s="97"/>
      <c r="AD303" s="97"/>
      <c r="AE303" s="97"/>
      <c r="AF303" s="97"/>
    </row>
    <row r="304" spans="26:32" x14ac:dyDescent="0.25">
      <c r="Z304" s="90"/>
      <c r="AA304" s="97"/>
      <c r="AB304" s="97"/>
      <c r="AC304" s="97"/>
      <c r="AD304" s="97"/>
      <c r="AE304" s="97"/>
      <c r="AF304" s="97"/>
    </row>
    <row r="305" spans="26:32" x14ac:dyDescent="0.25">
      <c r="Z305" s="90"/>
      <c r="AA305" s="97"/>
      <c r="AB305" s="97"/>
      <c r="AC305" s="97"/>
      <c r="AD305" s="97"/>
      <c r="AE305" s="97"/>
      <c r="AF305" s="97"/>
    </row>
    <row r="306" spans="26:32" x14ac:dyDescent="0.25">
      <c r="Z306" s="90"/>
      <c r="AA306" s="97"/>
      <c r="AB306" s="97"/>
      <c r="AC306" s="97"/>
      <c r="AD306" s="97"/>
      <c r="AE306" s="97"/>
      <c r="AF306" s="97"/>
    </row>
    <row r="307" spans="26:32" x14ac:dyDescent="0.25">
      <c r="Z307" s="48"/>
      <c r="AA307" s="49"/>
      <c r="AB307" s="49"/>
      <c r="AC307" s="50"/>
      <c r="AD307" s="50"/>
      <c r="AE307" s="50"/>
      <c r="AF307" s="50"/>
    </row>
    <row r="308" spans="26:32" x14ac:dyDescent="0.25">
      <c r="Z308"/>
      <c r="AA308" s="17" t="s">
        <v>122</v>
      </c>
      <c r="AB308" s="16" t="s">
        <v>123</v>
      </c>
    </row>
    <row r="309" spans="26:32" x14ac:dyDescent="0.25">
      <c r="Z309"/>
      <c r="AA309" s="10" t="str">
        <f>$AA$3</f>
        <v/>
      </c>
      <c r="AB309" s="11" t="str">
        <f>$AB$3</f>
        <v/>
      </c>
    </row>
    <row r="310" spans="26:32" x14ac:dyDescent="0.25">
      <c r="Z310"/>
      <c r="AA310" s="12" t="str">
        <f>$AA$4</f>
        <v/>
      </c>
      <c r="AB310" s="13" t="str">
        <f>$AB$4</f>
        <v/>
      </c>
    </row>
    <row r="311" spans="26:32" x14ac:dyDescent="0.25">
      <c r="Z311"/>
      <c r="AA311" s="14" t="str">
        <f ca="1">$AA$5</f>
        <v/>
      </c>
      <c r="AB311" s="15" t="str">
        <f ca="1">$AB$5</f>
        <v/>
      </c>
    </row>
    <row r="312" spans="26:32" x14ac:dyDescent="0.25">
      <c r="Z312"/>
      <c r="AA312" s="100" t="str">
        <f>$AA$6</f>
        <v/>
      </c>
      <c r="AB312" s="101"/>
    </row>
    <row r="313" spans="26:32" x14ac:dyDescent="0.25">
      <c r="Z313"/>
      <c r="AA313" s="100" t="str">
        <f ca="1">$AA$7</f>
        <v/>
      </c>
      <c r="AB313" s="101"/>
    </row>
    <row r="314" spans="26:32" x14ac:dyDescent="0.25">
      <c r="Z314"/>
      <c r="AA314" s="102" t="str">
        <f>$AA$8</f>
        <v/>
      </c>
      <c r="AB314" s="103"/>
    </row>
    <row r="315" spans="26:32" x14ac:dyDescent="0.25">
      <c r="Z315"/>
      <c r="AA315" s="109" t="s">
        <v>124</v>
      </c>
      <c r="AB315" s="109"/>
    </row>
    <row r="316" spans="26:32" x14ac:dyDescent="0.25">
      <c r="Z316"/>
      <c r="AA316" s="110"/>
      <c r="AB316" s="110"/>
    </row>
    <row r="317" spans="26:32" x14ac:dyDescent="0.25">
      <c r="Z317"/>
      <c r="AA317" s="110"/>
      <c r="AB317" s="110"/>
      <c r="AC317" s="104" t="str">
        <f>$AC$11</f>
        <v/>
      </c>
      <c r="AD317" s="104"/>
      <c r="AE317" s="104"/>
      <c r="AF317" s="104"/>
    </row>
    <row r="318" spans="26:32" x14ac:dyDescent="0.25">
      <c r="Z318"/>
      <c r="AA318" s="110"/>
      <c r="AB318" s="110"/>
      <c r="AC318" s="104"/>
      <c r="AD318" s="104"/>
      <c r="AE318" s="104"/>
      <c r="AF318" s="104"/>
    </row>
    <row r="319" spans="26:32" x14ac:dyDescent="0.25">
      <c r="Z319"/>
      <c r="AA319" s="110"/>
      <c r="AB319" s="110"/>
      <c r="AC319" s="104"/>
      <c r="AD319" s="104"/>
      <c r="AE319" s="104"/>
      <c r="AF319" s="104"/>
    </row>
    <row r="320" spans="26:32" x14ac:dyDescent="0.25">
      <c r="AA320" s="110"/>
      <c r="AB320" s="110"/>
      <c r="AC320" s="104"/>
      <c r="AD320" s="104"/>
      <c r="AE320" s="104"/>
      <c r="AF320" s="104"/>
    </row>
    <row r="321" spans="26:32" x14ac:dyDescent="0.25">
      <c r="Z321" s="19" t="s">
        <v>121</v>
      </c>
      <c r="AA321" s="20" t="str">
        <f>$AA$15</f>
        <v/>
      </c>
      <c r="AB321"/>
      <c r="AC321" s="104"/>
      <c r="AD321" s="104"/>
      <c r="AE321" s="104"/>
      <c r="AF321" s="104"/>
    </row>
    <row r="322" spans="26:32" x14ac:dyDescent="0.25">
      <c r="Z322" s="21" t="s">
        <v>110</v>
      </c>
      <c r="AA322" s="22" t="str">
        <f>$AA$16</f>
        <v/>
      </c>
      <c r="AB322"/>
      <c r="AC322" s="104"/>
      <c r="AD322" s="104"/>
      <c r="AE322" s="104"/>
      <c r="AF322" s="104"/>
    </row>
    <row r="323" spans="26:32" x14ac:dyDescent="0.25">
      <c r="Z323" s="21" t="s">
        <v>82</v>
      </c>
      <c r="AA323" s="23" t="str">
        <f>$AA$17</f>
        <v/>
      </c>
      <c r="AB323"/>
      <c r="AC323" s="104"/>
      <c r="AD323" s="104"/>
      <c r="AE323" s="104"/>
      <c r="AF323" s="104"/>
    </row>
    <row r="324" spans="26:32" x14ac:dyDescent="0.25">
      <c r="Z324" s="21" t="s">
        <v>96</v>
      </c>
      <c r="AA324" s="24" t="str">
        <f>$AA$18</f>
        <v/>
      </c>
      <c r="AB324"/>
      <c r="AC324" s="104"/>
      <c r="AD324" s="104"/>
      <c r="AE324" s="104"/>
      <c r="AF324" s="104"/>
    </row>
    <row r="325" spans="26:32" x14ac:dyDescent="0.25">
      <c r="Z325" s="21" t="s">
        <v>79</v>
      </c>
      <c r="AA325" s="41" t="str">
        <f>$AA$19</f>
        <v/>
      </c>
      <c r="AB325"/>
      <c r="AC325" s="104"/>
      <c r="AD325" s="104"/>
      <c r="AE325" s="104"/>
      <c r="AF325" s="104"/>
    </row>
    <row r="326" spans="26:32" x14ac:dyDescent="0.25">
      <c r="Z326" s="42" t="s">
        <v>141</v>
      </c>
      <c r="AA326" s="43" t="str">
        <f>$AA$20</f>
        <v/>
      </c>
      <c r="AB326"/>
      <c r="AC326" s="104"/>
      <c r="AD326" s="104"/>
      <c r="AE326" s="104"/>
      <c r="AF326" s="104"/>
    </row>
    <row r="327" spans="26:32" x14ac:dyDescent="0.25">
      <c r="Z327" s="44" t="s">
        <v>85</v>
      </c>
      <c r="AA327" s="45" t="str">
        <f>$AA$21</f>
        <v/>
      </c>
      <c r="AB327"/>
      <c r="AC327" s="104"/>
      <c r="AD327" s="104"/>
      <c r="AE327" s="104"/>
      <c r="AF327" s="104"/>
    </row>
    <row r="328" spans="26:32" x14ac:dyDescent="0.25">
      <c r="Z328" s="93" t="s">
        <v>125</v>
      </c>
      <c r="AA328" s="105" t="str">
        <f>$AA$22</f>
        <v/>
      </c>
      <c r="AB328"/>
      <c r="AC328" s="104"/>
      <c r="AD328" s="104"/>
      <c r="AE328" s="104"/>
      <c r="AF328" s="104"/>
    </row>
    <row r="329" spans="26:32" x14ac:dyDescent="0.25">
      <c r="Z329" s="94"/>
      <c r="AA329" s="106"/>
      <c r="AB329"/>
      <c r="AC329" s="104"/>
      <c r="AD329" s="104"/>
      <c r="AE329" s="104"/>
      <c r="AF329" s="104"/>
    </row>
    <row r="330" spans="26:32" x14ac:dyDescent="0.25">
      <c r="Z330" s="83" t="s">
        <v>126</v>
      </c>
      <c r="AA330" s="107" t="str">
        <f>$AA$24</f>
        <v/>
      </c>
      <c r="AB330"/>
      <c r="AC330" s="104"/>
      <c r="AD330" s="104"/>
      <c r="AE330" s="104"/>
      <c r="AF330" s="104"/>
    </row>
    <row r="331" spans="26:32" x14ac:dyDescent="0.25">
      <c r="Z331" s="83"/>
      <c r="AA331" s="107"/>
      <c r="AB331" s="38"/>
      <c r="AC331" s="104"/>
      <c r="AD331" s="104"/>
      <c r="AE331" s="104"/>
      <c r="AF331" s="104"/>
    </row>
    <row r="332" spans="26:32" x14ac:dyDescent="0.25">
      <c r="Z332" s="95"/>
      <c r="AA332" s="108"/>
      <c r="AB332" s="38"/>
      <c r="AC332" s="104"/>
      <c r="AD332" s="104"/>
      <c r="AE332" s="104"/>
      <c r="AF332" s="104"/>
    </row>
    <row r="333" spans="26:32" x14ac:dyDescent="0.25">
      <c r="AA333" s="5"/>
      <c r="AB333" s="38"/>
      <c r="AC333" s="104"/>
      <c r="AD333" s="104"/>
      <c r="AE333" s="104"/>
      <c r="AF333" s="104"/>
    </row>
    <row r="334" spans="26:32" x14ac:dyDescent="0.25">
      <c r="Z334" s="90" t="str">
        <f>$Z$28</f>
        <v>Adnotacja
do serii obligacji</v>
      </c>
      <c r="AA334" s="97" t="str">
        <f>$AA$28</f>
        <v/>
      </c>
      <c r="AB334" s="97"/>
      <c r="AC334" s="97"/>
      <c r="AD334" s="97"/>
      <c r="AE334" s="97"/>
      <c r="AF334" s="97"/>
    </row>
    <row r="335" spans="26:32" x14ac:dyDescent="0.25">
      <c r="Z335" s="90"/>
      <c r="AA335" s="97"/>
      <c r="AB335" s="97"/>
      <c r="AC335" s="97"/>
      <c r="AD335" s="97"/>
      <c r="AE335" s="97"/>
      <c r="AF335" s="97"/>
    </row>
    <row r="336" spans="26:32" x14ac:dyDescent="0.25">
      <c r="Z336" s="90"/>
      <c r="AA336" s="97"/>
      <c r="AB336" s="97"/>
      <c r="AC336" s="97"/>
      <c r="AD336" s="97"/>
      <c r="AE336" s="97"/>
      <c r="AF336" s="97"/>
    </row>
    <row r="337" spans="26:32" x14ac:dyDescent="0.25">
      <c r="Z337" s="90"/>
      <c r="AA337" s="97"/>
      <c r="AB337" s="97"/>
      <c r="AC337" s="97"/>
      <c r="AD337" s="97"/>
      <c r="AE337" s="97"/>
      <c r="AF337" s="97"/>
    </row>
    <row r="338" spans="26:32" x14ac:dyDescent="0.25">
      <c r="Z338" s="90"/>
      <c r="AA338" s="97"/>
      <c r="AB338" s="97"/>
      <c r="AC338" s="97"/>
      <c r="AD338" s="97"/>
      <c r="AE338" s="97"/>
      <c r="AF338" s="97"/>
    </row>
    <row r="339" spans="26:32" x14ac:dyDescent="0.25">
      <c r="Z339" s="90"/>
      <c r="AA339" s="97"/>
      <c r="AB339" s="97"/>
      <c r="AC339" s="97"/>
      <c r="AD339" s="97"/>
      <c r="AE339" s="97"/>
      <c r="AF339" s="97"/>
    </row>
    <row r="340" spans="26:32" x14ac:dyDescent="0.25">
      <c r="Z340" s="90"/>
      <c r="AA340" s="97"/>
      <c r="AB340" s="97"/>
      <c r="AC340" s="97"/>
      <c r="AD340" s="97"/>
      <c r="AE340" s="97"/>
      <c r="AF340" s="97"/>
    </row>
    <row r="341" spans="26:32" x14ac:dyDescent="0.25">
      <c r="Z341" s="48"/>
      <c r="AA341" s="49"/>
      <c r="AB341" s="49"/>
      <c r="AC341" s="50"/>
      <c r="AD341" s="50"/>
      <c r="AE341" s="50"/>
      <c r="AF341" s="50"/>
    </row>
  </sheetData>
  <dataConsolidate/>
  <mergeCells count="113">
    <mergeCell ref="Z334:Z340"/>
    <mergeCell ref="AA334:AF340"/>
    <mergeCell ref="AA315:AB320"/>
    <mergeCell ref="AC317:AF333"/>
    <mergeCell ref="Z328:Z329"/>
    <mergeCell ref="AA328:AA329"/>
    <mergeCell ref="Z330:Z332"/>
    <mergeCell ref="AA330:AA332"/>
    <mergeCell ref="Z300:Z306"/>
    <mergeCell ref="AA300:AF306"/>
    <mergeCell ref="AA312:AB312"/>
    <mergeCell ref="AA313:AB313"/>
    <mergeCell ref="AA314:AB314"/>
    <mergeCell ref="AA281:AB286"/>
    <mergeCell ref="AC283:AF299"/>
    <mergeCell ref="Z294:Z295"/>
    <mergeCell ref="AA294:AA295"/>
    <mergeCell ref="Z296:Z298"/>
    <mergeCell ref="AA296:AA298"/>
    <mergeCell ref="Z266:Z272"/>
    <mergeCell ref="AA266:AF272"/>
    <mergeCell ref="AA278:AB278"/>
    <mergeCell ref="AA279:AB279"/>
    <mergeCell ref="AA280:AB280"/>
    <mergeCell ref="AA247:AB252"/>
    <mergeCell ref="AC249:AF265"/>
    <mergeCell ref="Z260:Z261"/>
    <mergeCell ref="AA260:AA261"/>
    <mergeCell ref="Z262:Z264"/>
    <mergeCell ref="AA262:AA264"/>
    <mergeCell ref="Z232:Z238"/>
    <mergeCell ref="AA232:AF238"/>
    <mergeCell ref="AA244:AB244"/>
    <mergeCell ref="AA245:AB245"/>
    <mergeCell ref="AA246:AB246"/>
    <mergeCell ref="AA213:AB218"/>
    <mergeCell ref="AC215:AF231"/>
    <mergeCell ref="Z226:Z227"/>
    <mergeCell ref="AA226:AA227"/>
    <mergeCell ref="Z228:Z230"/>
    <mergeCell ref="AA228:AA230"/>
    <mergeCell ref="Z198:Z204"/>
    <mergeCell ref="AA198:AF204"/>
    <mergeCell ref="AA210:AB210"/>
    <mergeCell ref="AA211:AB211"/>
    <mergeCell ref="AA212:AB212"/>
    <mergeCell ref="AA179:AB184"/>
    <mergeCell ref="AC181:AF197"/>
    <mergeCell ref="Z192:Z193"/>
    <mergeCell ref="AA192:AA193"/>
    <mergeCell ref="Z194:Z196"/>
    <mergeCell ref="AA194:AA196"/>
    <mergeCell ref="Z164:Z170"/>
    <mergeCell ref="AA164:AF170"/>
    <mergeCell ref="AA176:AB176"/>
    <mergeCell ref="AA177:AB177"/>
    <mergeCell ref="AA178:AB178"/>
    <mergeCell ref="AA145:AB150"/>
    <mergeCell ref="AC147:AF163"/>
    <mergeCell ref="Z158:Z159"/>
    <mergeCell ref="AA158:AA159"/>
    <mergeCell ref="Z160:Z162"/>
    <mergeCell ref="AA160:AA162"/>
    <mergeCell ref="Z130:Z136"/>
    <mergeCell ref="AA130:AF136"/>
    <mergeCell ref="AA142:AB142"/>
    <mergeCell ref="AA143:AB143"/>
    <mergeCell ref="AA144:AB144"/>
    <mergeCell ref="AA111:AB116"/>
    <mergeCell ref="AC113:AF129"/>
    <mergeCell ref="Z124:Z125"/>
    <mergeCell ref="AA124:AA125"/>
    <mergeCell ref="Z126:Z128"/>
    <mergeCell ref="AA126:AA128"/>
    <mergeCell ref="Z96:Z102"/>
    <mergeCell ref="AA96:AF102"/>
    <mergeCell ref="AA108:AB108"/>
    <mergeCell ref="AA109:AB109"/>
    <mergeCell ref="AA110:AB110"/>
    <mergeCell ref="AA77:AB82"/>
    <mergeCell ref="AC79:AF95"/>
    <mergeCell ref="Z90:Z91"/>
    <mergeCell ref="AA90:AA91"/>
    <mergeCell ref="Z92:Z94"/>
    <mergeCell ref="AA92:AA94"/>
    <mergeCell ref="Z62:Z68"/>
    <mergeCell ref="AA62:AF68"/>
    <mergeCell ref="AA74:AB74"/>
    <mergeCell ref="AA75:AB75"/>
    <mergeCell ref="AA76:AB76"/>
    <mergeCell ref="AA43:AB48"/>
    <mergeCell ref="AC45:AF61"/>
    <mergeCell ref="Z56:Z57"/>
    <mergeCell ref="AA56:AA57"/>
    <mergeCell ref="Z58:Z60"/>
    <mergeCell ref="AA58:AA60"/>
    <mergeCell ref="AA40:AB40"/>
    <mergeCell ref="AA41:AB41"/>
    <mergeCell ref="AA42:AB42"/>
    <mergeCell ref="Z28:Z34"/>
    <mergeCell ref="AC2:AC8"/>
    <mergeCell ref="Z22:Z23"/>
    <mergeCell ref="Z24:Z26"/>
    <mergeCell ref="AD3:AD4"/>
    <mergeCell ref="AA28:AF34"/>
    <mergeCell ref="AE3:AG4"/>
    <mergeCell ref="AA6:AB6"/>
    <mergeCell ref="AA7:AB7"/>
    <mergeCell ref="AA8:AB8"/>
    <mergeCell ref="AC11:AF27"/>
    <mergeCell ref="AA22:AA23"/>
    <mergeCell ref="AA24:AA26"/>
    <mergeCell ref="AA9:AB14"/>
  </mergeCells>
  <phoneticPr fontId="6" type="noConversion"/>
  <conditionalFormatting sqref="A1:A2">
    <cfRule type="expression" dxfId="4" priority="23">
      <formula>TODAY()-$M1&gt;30</formula>
    </cfRule>
  </conditionalFormatting>
  <conditionalFormatting sqref="O1:O2">
    <cfRule type="dataBar" priority="8">
      <dataBar>
        <cfvo type="num" val="1"/>
        <cfvo type="num" val="10"/>
        <color rgb="FF118DFF"/>
      </dataBar>
      <extLst>
        <ext xmlns:x14="http://schemas.microsoft.com/office/spreadsheetml/2009/9/main" uri="{B025F937-C7B1-47D3-B67F-A62EFF666E3E}">
          <x14:id>{502396A0-7CED-4578-B1F0-F1EAAF4D2495}</x14:id>
        </ext>
      </extLst>
    </cfRule>
  </conditionalFormatting>
  <conditionalFormatting sqref="R1:R2">
    <cfRule type="expression" dxfId="3" priority="1">
      <formula>$P1="Brak danych"</formula>
    </cfRule>
    <cfRule type="expression" dxfId="2" priority="4">
      <formula>$P1="IZ"</formula>
    </cfRule>
    <cfRule type="expression" dxfId="1" priority="5">
      <formula>$P1="OK"</formula>
    </cfRule>
    <cfRule type="expression" dxfId="0" priority="6">
      <formula>$P1="Stałe"</formula>
    </cfRule>
  </conditionalFormatting>
  <hyperlinks>
    <hyperlink ref="AG6" r:id="rId1" display="Zob. ich analizę." xr:uid="{361B7C15-79E2-47DE-B6A0-C789F7E51D15}"/>
  </hyperlinks>
  <pageMargins left="0.7" right="0.7" top="0.75" bottom="0.75" header="0.3" footer="0.3"/>
  <pageSetup paperSize="9" orientation="portrait" r:id="rId2"/>
  <drawing r:id="rId3"/>
  <tableParts count="1">
    <tablePart r:id="rId4"/>
  </tableParts>
  <extLst>
    <ext xmlns:x14="http://schemas.microsoft.com/office/spreadsheetml/2009/9/main" uri="{78C0D931-6437-407d-A8EE-F0AAD7539E65}">
      <x14:conditionalFormattings>
        <x14:conditionalFormatting xmlns:xm="http://schemas.microsoft.com/office/excel/2006/main">
          <x14:cfRule type="dataBar" id="{502396A0-7CED-4578-B1F0-F1EAAF4D2495}">
            <x14:dataBar minLength="0" maxLength="100" gradient="0">
              <x14:cfvo type="num">
                <xm:f>1</xm:f>
              </x14:cfvo>
              <x14:cfvo type="num">
                <xm:f>10</xm:f>
              </x14:cfvo>
              <x14:negativeFillColor rgb="FFFF0000"/>
              <x14:axisColor rgb="FF000000"/>
            </x14:dataBar>
          </x14:cfRule>
          <xm:sqref>O1:O2</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6B8B2-2FCD-4052-97A8-27F247E9CE89}">
  <dimension ref="A1:F2"/>
  <sheetViews>
    <sheetView workbookViewId="0">
      <selection sqref="A1:F877"/>
    </sheetView>
  </sheetViews>
  <sheetFormatPr defaultRowHeight="15" x14ac:dyDescent="0.25"/>
  <cols>
    <col min="1" max="1" width="10.28515625" bestFit="1" customWidth="1"/>
    <col min="2" max="2" width="14.5703125" bestFit="1" customWidth="1"/>
    <col min="3" max="3" width="17.140625" bestFit="1" customWidth="1"/>
    <col min="4" max="4" width="24.42578125" bestFit="1" customWidth="1"/>
    <col min="5" max="5" width="8.7109375" bestFit="1" customWidth="1"/>
    <col min="6" max="6" width="17.28515625" bestFit="1" customWidth="1"/>
  </cols>
  <sheetData>
    <row r="1" spans="1:6" x14ac:dyDescent="0.25">
      <c r="A1" t="s">
        <v>80</v>
      </c>
      <c r="B1" t="s">
        <v>73</v>
      </c>
      <c r="C1" t="s">
        <v>95</v>
      </c>
      <c r="D1" t="s">
        <v>85</v>
      </c>
      <c r="E1" t="s">
        <v>141</v>
      </c>
      <c r="F1" t="s">
        <v>79</v>
      </c>
    </row>
    <row r="2" spans="1:6" x14ac:dyDescent="0.25">
      <c r="A2" t="s">
        <v>139</v>
      </c>
      <c r="B2" t="s">
        <v>77</v>
      </c>
      <c r="C2" s="6">
        <v>46787</v>
      </c>
      <c r="D2" t="s">
        <v>140</v>
      </c>
      <c r="E2">
        <v>4.8000000000000001E-2</v>
      </c>
      <c r="F2">
        <v>9.5799999999999996E-2</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4D4B3-660E-4DE3-BAB6-635F892BADAE}">
  <dimension ref="A1:O14"/>
  <sheetViews>
    <sheetView zoomScale="110" zoomScaleNormal="110" workbookViewId="0">
      <selection activeCell="M26" sqref="M26"/>
    </sheetView>
  </sheetViews>
  <sheetFormatPr defaultRowHeight="15" x14ac:dyDescent="0.25"/>
  <cols>
    <col min="1" max="1" width="11.5703125" bestFit="1" customWidth="1"/>
    <col min="2" max="2" width="8.28515625" bestFit="1" customWidth="1"/>
    <col min="3" max="269" width="10.140625" bestFit="1" customWidth="1"/>
    <col min="270" max="270" width="14" bestFit="1" customWidth="1"/>
    <col min="271" max="4556" width="17" bestFit="1" customWidth="1"/>
    <col min="4557" max="4557" width="14" bestFit="1" customWidth="1"/>
  </cols>
  <sheetData>
    <row r="1" spans="1:15" x14ac:dyDescent="0.25">
      <c r="A1" s="18" t="s">
        <v>135</v>
      </c>
      <c r="B1" t="s">
        <v>134</v>
      </c>
    </row>
    <row r="8" spans="1:15" x14ac:dyDescent="0.25">
      <c r="M8" s="66" t="s">
        <v>178</v>
      </c>
      <c r="N8" s="66"/>
      <c r="O8" s="66"/>
    </row>
    <row r="9" spans="1:15" x14ac:dyDescent="0.25">
      <c r="M9" s="66"/>
      <c r="N9" s="66"/>
      <c r="O9" s="66"/>
    </row>
    <row r="10" spans="1:15" x14ac:dyDescent="0.25">
      <c r="M10" s="66"/>
      <c r="N10" s="66"/>
      <c r="O10" s="66"/>
    </row>
    <row r="11" spans="1:15" x14ac:dyDescent="0.25">
      <c r="M11" s="66"/>
      <c r="N11" s="66"/>
      <c r="O11" s="66"/>
    </row>
    <row r="12" spans="1:15" x14ac:dyDescent="0.25">
      <c r="M12" s="66"/>
      <c r="N12" s="66"/>
      <c r="O12" s="66"/>
    </row>
    <row r="13" spans="1:15" x14ac:dyDescent="0.25">
      <c r="M13" s="66"/>
      <c r="N13" s="66"/>
      <c r="O13" s="66"/>
    </row>
    <row r="14" spans="1:15" x14ac:dyDescent="0.25">
      <c r="M14" s="66"/>
      <c r="N14" s="66"/>
      <c r="O14" s="66"/>
    </row>
  </sheetData>
  <mergeCells count="1">
    <mergeCell ref="M8:O14"/>
  </mergeCells>
  <pageMargins left="0.7" right="0.7" top="0.75" bottom="0.75" header="0.3" footer="0.3"/>
  <drawing r:id="rId2"/>
  <extLst>
    <ext xmlns:x14="http://schemas.microsoft.com/office/spreadsheetml/2009/9/main" uri="{A8765BA9-456A-4dab-B4F3-ACF838C121DE}">
      <x14:slicerList>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item1.xml>��
</file>

<file path=customXml/item2.xml>��||
</file>

<file path=customXml/item3.xml>��[[
</file>

<file path=customXml/item4.xml>��
</file>

<file path=customXml/item5.xml>��
</file>

<file path=customXml/item6.xml>��BB
</file>

<file path=customXml/item7.xml>��
</file>

<file path=customXml/item8.xml>��
</file>

<file path=customXml/item9.xml>��
</file>

<file path=customXml/item10.xml>��
</file>

<file path=customXml/item11.xml>��
</file>

<file path=customXml/item12.xml>��
</file>

<file path=customXml/item13.xml>��BBBB|[[[[[B
</file>

<file path=customXml/item14.xml>��BBBBB[[B[[[B[[|BBBBB[[B[[[B[[|DDDDDDDDDDB[[B[[||[[[[B[BB[BB[B[B[BBBB[B[B[BBBB[B[B[[B[[B[B[B[[[B[[[[[[B[B[B[[B[[B[B[B[[[B[[[[[[
</file>

<file path=customXml/item15.xml>��BBBBBB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��[[B[[B[[[[[
</file>

<file path=customXml/item26.xml>��
</file>

<file path=customXml/itemProps1.xml><?xml version="1.0" encoding="utf-8"?>
<ds:datastoreItem xmlns:ds="http://schemas.openxmlformats.org/officeDocument/2006/customXml" ds:itemID="{C22E5563-47E6-4F29-9A25-2DC4B925BE3E}">
  <ds:schemaRefs/>
</ds:datastoreItem>
</file>

<file path=customXml/itemProps2.xml><?xml version="1.0" encoding="utf-8"?>
<ds:datastoreItem xmlns:ds="http://schemas.openxmlformats.org/officeDocument/2006/customXml" ds:itemID="{F2000150-0F8A-4BB7-9755-4CA9CB4084FF}">
  <ds:schemaRefs/>
</ds:datastoreItem>
</file>

<file path=customXml/itemProps3.xml><?xml version="1.0" encoding="utf-8"?>
<ds:datastoreItem xmlns:ds="http://schemas.openxmlformats.org/officeDocument/2006/customXml" ds:itemID="{7AE3CFC5-16AD-457B-A633-91C5F837B49A}">
  <ds:schemaRefs/>
</ds:datastoreItem>
</file>

<file path=customXml/itemProps4.xml><?xml version="1.0" encoding="utf-8"?>
<ds:datastoreItem xmlns:ds="http://schemas.openxmlformats.org/officeDocument/2006/customXml" ds:itemID="{0AA249F6-9429-4D51-9C52-5C71103977F7}">
  <ds:schemaRefs/>
</ds:datastoreItem>
</file>

<file path=customXml/itemProps5.xml><?xml version="1.0" encoding="utf-8"?>
<ds:datastoreItem xmlns:ds="http://schemas.openxmlformats.org/officeDocument/2006/customXml" ds:itemID="{FF901A2C-B7D6-49EE-998B-B294CA601B16}">
  <ds:schemaRefs/>
</ds:datastoreItem>
</file>

<file path=customXml/itemProps6.xml><?xml version="1.0" encoding="utf-8"?>
<ds:datastoreItem xmlns:ds="http://schemas.openxmlformats.org/officeDocument/2006/customXml" ds:itemID="{A9D95420-5D6E-4A2E-B539-C81F97141398}">
  <ds:schemaRefs/>
</ds:datastoreItem>
</file>

<file path=customXml/itemProps7.xml><?xml version="1.0" encoding="utf-8"?>
<ds:datastoreItem xmlns:ds="http://schemas.openxmlformats.org/officeDocument/2006/customXml" ds:itemID="{22F2446B-D5DF-49C9-9932-05352E9F53AE}">
  <ds:schemaRefs/>
</ds:datastoreItem>
</file>

<file path=customXml/itemProps8.xml><?xml version="1.0" encoding="utf-8"?>
<ds:datastoreItem xmlns:ds="http://schemas.openxmlformats.org/officeDocument/2006/customXml" ds:itemID="{F13DFE1E-A8AD-4873-A419-A41724E5FCC8}">
  <ds:schemaRefs/>
</ds:datastoreItem>
</file>

<file path=customXml/itemProps9.xml><?xml version="1.0" encoding="utf-8"?>
<ds:datastoreItem xmlns:ds="http://schemas.openxmlformats.org/officeDocument/2006/customXml" ds:itemID="{4DBB1CB3-EB65-45D6-844D-247D38BF66DF}">
  <ds:schemaRefs/>
</ds:datastoreItem>
</file>

<file path=customXml/itemProps10.xml><?xml version="1.0" encoding="utf-8"?>
<ds:datastoreItem xmlns:ds="http://schemas.openxmlformats.org/officeDocument/2006/customXml" ds:itemID="{22E59979-8371-49E5-9DB9-18F5A747ED8F}">
  <ds:schemaRefs/>
</ds:datastoreItem>
</file>

<file path=customXml/itemProps11.xml><?xml version="1.0" encoding="utf-8"?>
<ds:datastoreItem xmlns:ds="http://schemas.openxmlformats.org/officeDocument/2006/customXml" ds:itemID="{6FDB92E0-FD15-4DC6-9C8A-396C091DCB6F}">
  <ds:schemaRefs/>
</ds:datastoreItem>
</file>

<file path=customXml/itemProps12.xml><?xml version="1.0" encoding="utf-8"?>
<ds:datastoreItem xmlns:ds="http://schemas.openxmlformats.org/officeDocument/2006/customXml" ds:itemID="{A10A53DF-B860-475B-8F74-1FEE80AE742D}">
  <ds:schemaRefs/>
</ds:datastoreItem>
</file>

<file path=customXml/itemProps13.xml><?xml version="1.0" encoding="utf-8"?>
<ds:datastoreItem xmlns:ds="http://schemas.openxmlformats.org/officeDocument/2006/customXml" ds:itemID="{4B11FFAC-1497-419F-9446-614599F6EAC0}">
  <ds:schemaRefs/>
</ds:datastoreItem>
</file>

<file path=customXml/itemProps14.xml><?xml version="1.0" encoding="utf-8"?>
<ds:datastoreItem xmlns:ds="http://schemas.openxmlformats.org/officeDocument/2006/customXml" ds:itemID="{D355B8B2-B856-487B-AEC8-570DA23198D7}">
  <ds:schemaRefs/>
</ds:datastoreItem>
</file>

<file path=customXml/itemProps15.xml><?xml version="1.0" encoding="utf-8"?>
<ds:datastoreItem xmlns:ds="http://schemas.openxmlformats.org/officeDocument/2006/customXml" ds:itemID="{551D28E1-319E-435F-B047-DC0A8B61DF05}">
  <ds:schemaRefs/>
</ds:datastoreItem>
</file>

<file path=customXml/itemProps16.xml><?xml version="1.0" encoding="utf-8"?>
<ds:datastoreItem xmlns:ds="http://schemas.openxmlformats.org/officeDocument/2006/customXml" ds:itemID="{8D93832D-082B-4261-A872-E35108098110}">
  <ds:schemaRefs/>
</ds:datastoreItem>
</file>

<file path=customXml/itemProps17.xml><?xml version="1.0" encoding="utf-8"?>
<ds:datastoreItem xmlns:ds="http://schemas.openxmlformats.org/officeDocument/2006/customXml" ds:itemID="{E0FAD128-627B-4F89-8CB1-64E544A254A5}">
  <ds:schemaRefs/>
</ds:datastoreItem>
</file>

<file path=customXml/itemProps18.xml><?xml version="1.0" encoding="utf-8"?>
<ds:datastoreItem xmlns:ds="http://schemas.openxmlformats.org/officeDocument/2006/customXml" ds:itemID="{FEF53368-96CF-43D0-BEB2-69100E922922}">
  <ds:schemaRefs/>
</ds:datastoreItem>
</file>

<file path=customXml/itemProps19.xml><?xml version="1.0" encoding="utf-8"?>
<ds:datastoreItem xmlns:ds="http://schemas.openxmlformats.org/officeDocument/2006/customXml" ds:itemID="{04265514-2EAE-4940-B5A1-34E069553704}">
  <ds:schemaRefs/>
</ds:datastoreItem>
</file>

<file path=customXml/itemProps20.xml><?xml version="1.0" encoding="utf-8"?>
<ds:datastoreItem xmlns:ds="http://schemas.openxmlformats.org/officeDocument/2006/customXml" ds:itemID="{09D18119-8370-4791-86BA-63D11734C557}">
  <ds:schemaRefs/>
</ds:datastoreItem>
</file>

<file path=customXml/itemProps21.xml><?xml version="1.0" encoding="utf-8"?>
<ds:datastoreItem xmlns:ds="http://schemas.openxmlformats.org/officeDocument/2006/customXml" ds:itemID="{401C9DEB-7344-4682-B4B1-3071EDE2DB1B}">
  <ds:schemaRefs/>
</ds:datastoreItem>
</file>

<file path=customXml/itemProps22.xml><?xml version="1.0" encoding="utf-8"?>
<ds:datastoreItem xmlns:ds="http://schemas.openxmlformats.org/officeDocument/2006/customXml" ds:itemID="{B1A3EECC-A60D-4CCB-B03A-1F83F2F27043}">
  <ds:schemaRefs/>
</ds:datastoreItem>
</file>

<file path=customXml/itemProps23.xml><?xml version="1.0" encoding="utf-8"?>
<ds:datastoreItem xmlns:ds="http://schemas.openxmlformats.org/officeDocument/2006/customXml" ds:itemID="{BF2876BF-C711-4D78-938A-9E71EAC24CBF}">
  <ds:schemaRefs/>
</ds:datastoreItem>
</file>

<file path=customXml/itemProps24.xml><?xml version="1.0" encoding="utf-8"?>
<ds:datastoreItem xmlns:ds="http://schemas.openxmlformats.org/officeDocument/2006/customXml" ds:itemID="{6C79EB60-004C-4D53-B43F-44879CFA49A9}">
  <ds:schemaRefs/>
</ds:datastoreItem>
</file>

<file path=customXml/itemProps25.xml><?xml version="1.0" encoding="utf-8"?>
<ds:datastoreItem xmlns:ds="http://schemas.openxmlformats.org/officeDocument/2006/customXml" ds:itemID="{A31D35EF-0E60-4310-AD91-85BC0FF38884}">
  <ds:schemaRefs/>
</ds:datastoreItem>
</file>

<file path=customXml/itemProps26.xml><?xml version="1.0" encoding="utf-8"?>
<ds:datastoreItem xmlns:ds="http://schemas.openxmlformats.org/officeDocument/2006/customXml" ds:itemID="{B7A398C3-D890-4611-8D5A-70BDDAD26EE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Nazwane zakresy</vt:lpstr>
      </vt:variant>
      <vt:variant>
        <vt:i4>6</vt:i4>
      </vt:variant>
    </vt:vector>
  </HeadingPairs>
  <TitlesOfParts>
    <vt:vector size="15" baseType="lpstr">
      <vt:lpstr>Wstęp</vt:lpstr>
      <vt:lpstr>Emitenci</vt:lpstr>
      <vt:lpstr>Obligacje</vt:lpstr>
      <vt:lpstr>Obligacje.pl</vt:lpstr>
      <vt:lpstr>Statystyki miesięczne</vt:lpstr>
      <vt:lpstr>Statystyki dzienne</vt:lpstr>
      <vt:lpstr>Lista obligacji</vt:lpstr>
      <vt:lpstr>Obligacje_pl</vt:lpstr>
      <vt:lpstr>Portfel</vt:lpstr>
      <vt:lpstr>Calctype</vt:lpstr>
      <vt:lpstr>Duration</vt:lpstr>
      <vt:lpstr>Lokalizacja</vt:lpstr>
      <vt:lpstr>Obligi</vt:lpstr>
      <vt:lpstr>Time</vt:lpstr>
      <vt:lpstr>Value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 Ludwik Łaszewski</dc:creator>
  <cp:lastModifiedBy>Antoni Ludwik Łaszewski</cp:lastModifiedBy>
  <dcterms:created xsi:type="dcterms:W3CDTF">2015-06-05T18:19:34Z</dcterms:created>
  <dcterms:modified xsi:type="dcterms:W3CDTF">2026-08-15T08:18:42Z</dcterms:modified>
</cp:coreProperties>
</file>